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'zal.1'!$A$1:$F$306</definedName>
  </definedNames>
  <calcPr fullCalcOnLoad="1"/>
</workbook>
</file>

<file path=xl/sharedStrings.xml><?xml version="1.0" encoding="utf-8"?>
<sst xmlns="http://schemas.openxmlformats.org/spreadsheetml/2006/main" count="311" uniqueCount="185">
  <si>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</si>
  <si>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</si>
  <si>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</si>
  <si>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</si>
  <si>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</si>
  <si>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</si>
  <si>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</si>
  <si>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</si>
  <si>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</si>
  <si>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</si>
  <si>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</si>
  <si>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</si>
  <si>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</si>
  <si>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</si>
  <si>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</si>
  <si>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</si>
  <si>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</si>
  <si>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</si>
  <si>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</si>
  <si>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</si>
  <si>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</si>
  <si>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</si>
  <si>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</si>
  <si>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</si>
  <si>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</si>
  <si>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</si>
  <si>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</si>
  <si>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</si>
  <si>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</si>
  <si>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</si>
  <si>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</si>
  <si>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</si>
  <si>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</si>
  <si>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</si>
  <si>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</si>
  <si>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</si>
  <si>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</si>
  <si>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</si>
  <si>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</si>
  <si>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</si>
  <si>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</si>
  <si>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</si>
  <si>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</si>
  <si>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</si>
  <si>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</si>
  <si>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</si>
  <si>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</si>
  <si>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</si>
  <si>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</si>
  <si>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</si>
  <si>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</si>
  <si>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</si>
  <si>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</si>
  <si>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</si>
  <si>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</si>
  <si>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</si>
  <si>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</si>
  <si>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</si>
  <si>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</si>
  <si>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</si>
  <si>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</si>
  <si>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</si>
  <si>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</si>
  <si>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</si>
  <si>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</si>
  <si>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</si>
  <si>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</si>
  <si>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</si>
  <si>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</si>
  <si>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</si>
  <si>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</si>
  <si>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</si>
  <si>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</si>
  <si>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</si>
  <si>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</si>
  <si>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</si>
  <si>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</si>
  <si>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</si>
  <si>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</si>
  <si>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</si>
  <si>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</si>
  <si>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</si>
  <si>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</si>
  <si>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</si>
  <si>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</si>
  <si>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</si>
  <si>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</si>
  <si>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</si>
  <si>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</si>
  <si>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</si>
  <si>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</si>
  <si>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</si>
  <si>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</si>
  <si>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</si>
  <si>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</si>
  <si>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</si>
  <si>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</si>
  <si>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</si>
  <si>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</si>
  <si>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</si>
  <si>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</si>
  <si>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</si>
  <si>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</si>
  <si>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</si>
  <si>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</si>
  <si>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</si>
  <si>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</si>
  <si>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</si>
  <si>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</si>
  <si>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</si>
  <si>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</si>
  <si>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</si>
  <si>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</si>
  <si>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</si>
  <si>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</si>
  <si>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</si>
  <si>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</si>
  <si>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</si>
  <si>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</si>
  <si>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</si>
  <si>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</si>
  <si>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</si>
  <si>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</si>
  <si>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</si>
  <si>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</si>
  <si>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</si>
  <si>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</si>
  <si>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</si>
  <si>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</si>
  <si>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</si>
  <si>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</si>
  <si>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</si>
  <si>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</si>
  <si>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</si>
  <si>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</si>
  <si>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</si>
  <si>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</si>
  <si>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</si>
  <si>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</si>
  <si>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</si>
  <si>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</si>
  <si>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</si>
  <si>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</si>
  <si>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</si>
  <si>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Wpływy z podatku dochodowego od os. Fizycz.</t>
  </si>
  <si>
    <t>Pod.- dział. Gosp. Os. Fiz. -karta podatkowa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</si>
  <si>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</si>
  <si>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</si>
  <si>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</si>
  <si>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</si>
  <si>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</si>
  <si>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</si>
  <si>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</si>
  <si>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</si>
  <si>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</si>
  <si>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</si>
  <si>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</si>
  <si>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</si>
  <si>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</si>
  <si>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</si>
  <si>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</si>
  <si>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</si>
  <si>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</si>
  <si>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</si>
  <si>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</si>
  <si>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</si>
  <si>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</si>
  <si>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Środki na dofinansowanie własnych inwestycji gmin  (związków gmin), powiatów (związków powiatów), samorzadów województw, pozyskane z innych źródeł (oczyszczalnia Huby…)</t>
  </si>
  <si>
    <t>Dotacje celowe w ramach programów finansowanych z udziałem środków europejskich oraz środków, o których mowa w art. 5 ust. 1 pkt.3 …</t>
  </si>
  <si>
    <t>dotacja na zadania bieżące</t>
  </si>
  <si>
    <t>pozostałe wydatki majątkowe (moder.budynku kom. w Zawadzie))</t>
  </si>
  <si>
    <t>pozostałe wydatki majątkowe (droga transportu rolnego)</t>
  </si>
  <si>
    <t>Infrastruktura  wodociągowa i sanitacyjna wsi</t>
  </si>
  <si>
    <t>Środki na dofinansowanie własnych inwestycji gmin (związków gmin)… pozyskane z innych źródeł</t>
  </si>
  <si>
    <t>Wpływy  ze zwrotu podatku vat</t>
  </si>
  <si>
    <t>Dotacje otrzymane z państwowych funduszy celowych na finansowanie lub dofinansowanie kosztów realizacji inwestycji i zakupów inwestycyjnychjednostek sektora finansów publicznych (droga transportu rolnego)</t>
  </si>
  <si>
    <t>wydatki jednostek budżetowych- wydatki związane z realizacją ich statutowych zadań (vat)</t>
  </si>
  <si>
    <t xml:space="preserve">wydatki jednostek budżetowych- wydatki związane z realizacją ich statutowych zadań </t>
  </si>
  <si>
    <t>wydatki majątkowe na programy finansowane z udz. Środ. UE  (Budowa  targowiska w Kłomnicach)</t>
  </si>
  <si>
    <t xml:space="preserve"> wydatki majątkowe z udziałem środków unijnych (Budowa targowiska w Kłomnicach)</t>
  </si>
  <si>
    <t xml:space="preserve"> wydatki majątkowe z udziałem środków unijnych ( Budowa sieci kanalizacji sanitarnej w msc. Rzerzęczyce -etap II)</t>
  </si>
  <si>
    <t>pozostałe wydatki majątkowe (Budowa atrakcji turystycznej poprzez zakup wyposażenia siłowni na swieżym powietrzu) z FS</t>
  </si>
  <si>
    <t>dotacje na zadania majątkowe (na zadanie pn. Budowa atrakcji turystycznej poprzez zakup wyposażenia siłowni na swieżym powietrzu z FS)</t>
  </si>
  <si>
    <t>pozostałe wydatki majątkowe (Rozbudowa ul.Księżej oraz przebudowa ul.Gwiezdnejw msc. Kłomnice)</t>
  </si>
  <si>
    <t>Załącznik Nr 1 do Uchwały Rady Gminy Kłomnice nr 265/XXXIII/2014 z dnia29.04.2014r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</si>
</sst>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49" fontId="47" fillId="35" borderId="10" xfId="0" applyNumberFormat="1" applyFont="1" applyFill="1" applyBorder="1" applyAlignment="1">
      <alignment horizontal="center"/>
    </xf>
    <xf numFmtId="4" fontId="47" fillId="36" borderId="10" xfId="0" applyNumberFormat="1" applyFont="1" applyFill="1" applyBorder="1" applyAlignment="1">
      <alignment/>
    </xf>
    <xf numFmtId="0" fontId="47" fillId="34" borderId="21" xfId="0" applyFont="1" applyFill="1" applyBorder="1" applyAlignment="1">
      <alignment horizontal="left"/>
    </xf>
    <xf numFmtId="4" fontId="47" fillId="34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49" fontId="47" fillId="34" borderId="10" xfId="0" applyNumberFormat="1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Alignment="1">
      <alignment/>
    </xf>
    <xf numFmtId="0" fontId="47" fillId="34" borderId="33" xfId="0" applyFont="1" applyFill="1" applyBorder="1" applyAlignment="1">
      <alignment/>
    </xf>
    <xf numFmtId="0" fontId="47" fillId="34" borderId="34" xfId="0" applyFont="1" applyFill="1" applyBorder="1" applyAlignment="1">
      <alignment/>
    </xf>
    <xf numFmtId="0" fontId="47" fillId="34" borderId="27" xfId="0" applyFont="1" applyFill="1" applyBorder="1" applyAlignment="1">
      <alignment/>
    </xf>
    <xf numFmtId="0" fontId="47" fillId="34" borderId="28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36" xfId="0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" fontId="47" fillId="0" borderId="23" xfId="0" applyNumberFormat="1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49" fontId="47" fillId="35" borderId="14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left"/>
    </xf>
    <xf numFmtId="4" fontId="47" fillId="35" borderId="17" xfId="0" applyNumberFormat="1" applyFont="1" applyFill="1" applyBorder="1" applyAlignment="1">
      <alignment horizontal="right"/>
    </xf>
    <xf numFmtId="4" fontId="47" fillId="35" borderId="10" xfId="0" applyNumberFormat="1" applyFont="1" applyFill="1" applyBorder="1" applyAlignment="1">
      <alignment horizontal="right"/>
    </xf>
    <xf numFmtId="4" fontId="47" fillId="35" borderId="0" xfId="0" applyNumberFormat="1" applyFont="1" applyFill="1" applyBorder="1" applyAlignment="1">
      <alignment horizontal="right"/>
    </xf>
    <xf numFmtId="4" fontId="47" fillId="35" borderId="16" xfId="0" applyNumberFormat="1" applyFont="1" applyFill="1" applyBorder="1" applyAlignment="1">
      <alignment horizontal="right"/>
    </xf>
    <xf numFmtId="4" fontId="47" fillId="35" borderId="15" xfId="0" applyNumberFormat="1" applyFont="1" applyFill="1" applyBorder="1" applyAlignment="1">
      <alignment horizontal="right"/>
    </xf>
    <xf numFmtId="0" fontId="47" fillId="35" borderId="15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4" fontId="47" fillId="0" borderId="17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center"/>
    </xf>
    <xf numFmtId="0" fontId="47" fillId="0" borderId="18" xfId="0" applyFont="1" applyFill="1" applyBorder="1" applyAlignment="1">
      <alignment wrapText="1"/>
    </xf>
    <xf numFmtId="0" fontId="47" fillId="0" borderId="15" xfId="0" applyFont="1" applyBorder="1" applyAlignment="1">
      <alignment horizontal="left"/>
    </xf>
    <xf numFmtId="4" fontId="47" fillId="35" borderId="0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7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left"/>
    </xf>
    <xf numFmtId="4" fontId="47" fillId="0" borderId="20" xfId="0" applyNumberFormat="1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7" fillId="35" borderId="10" xfId="0" applyFont="1" applyFill="1" applyBorder="1" applyAlignment="1">
      <alignment horizontal="left"/>
    </xf>
    <xf numFmtId="4" fontId="47" fillId="35" borderId="21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22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0" borderId="10" xfId="0" applyFont="1" applyBorder="1" applyAlignment="1">
      <alignment horizontal="left"/>
    </xf>
    <xf numFmtId="4" fontId="47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47" fillId="0" borderId="24" xfId="0" applyFont="1" applyBorder="1" applyAlignment="1">
      <alignment horizontal="left"/>
    </xf>
    <xf numFmtId="4" fontId="47" fillId="0" borderId="25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4" xfId="0" applyFont="1" applyBorder="1" applyAlignment="1">
      <alignment/>
    </xf>
    <xf numFmtId="49" fontId="47" fillId="35" borderId="15" xfId="0" applyNumberFormat="1" applyFont="1" applyFill="1" applyBorder="1" applyAlignment="1">
      <alignment horizontal="left" wrapText="1"/>
    </xf>
    <xf numFmtId="4" fontId="47" fillId="35" borderId="17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0" borderId="26" xfId="0" applyFont="1" applyBorder="1" applyAlignment="1">
      <alignment horizontal="center"/>
    </xf>
    <xf numFmtId="4" fontId="47" fillId="0" borderId="26" xfId="0" applyNumberFormat="1" applyFont="1" applyBorder="1" applyAlignment="1">
      <alignment/>
    </xf>
    <xf numFmtId="0" fontId="47" fillId="35" borderId="24" xfId="0" applyFont="1" applyFill="1" applyBorder="1" applyAlignment="1">
      <alignment horizontal="left"/>
    </xf>
    <xf numFmtId="0" fontId="47" fillId="35" borderId="15" xfId="0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5" xfId="0" applyFont="1" applyFill="1" applyBorder="1" applyAlignment="1">
      <alignment/>
    </xf>
    <xf numFmtId="4" fontId="48" fillId="35" borderId="17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7" fillId="0" borderId="37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9" fontId="47" fillId="0" borderId="22" xfId="0" applyNumberFormat="1" applyFont="1" applyBorder="1" applyAlignment="1">
      <alignment wrapText="1"/>
    </xf>
    <xf numFmtId="0" fontId="47" fillId="0" borderId="38" xfId="0" applyFont="1" applyBorder="1" applyAlignment="1">
      <alignment horizontal="center"/>
    </xf>
    <xf numFmtId="0" fontId="47" fillId="0" borderId="38" xfId="0" applyFont="1" applyBorder="1" applyAlignment="1">
      <alignment/>
    </xf>
    <xf numFmtId="49" fontId="48" fillId="0" borderId="22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39" xfId="0" applyFont="1" applyBorder="1" applyAlignment="1">
      <alignment/>
    </xf>
    <xf numFmtId="4" fontId="47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49" fontId="9" fillId="43" borderId="15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34" borderId="0" xfId="0" applyFont="1" applyFill="1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33" xfId="0" applyFont="1" applyBorder="1" applyAlignment="1">
      <alignment horizontal="left"/>
    </xf>
    <xf numFmtId="0" fontId="47" fillId="0" borderId="21" xfId="0" applyFont="1" applyFill="1" applyBorder="1" applyAlignment="1">
      <alignment horizontal="left" wrapText="1"/>
    </xf>
    <xf numFmtId="0" fontId="47" fillId="0" borderId="22" xfId="0" applyFont="1" applyFill="1" applyBorder="1" applyAlignment="1">
      <alignment horizontal="left" wrapText="1"/>
    </xf>
    <xf numFmtId="0" fontId="47" fillId="36" borderId="21" xfId="0" applyFont="1" applyFill="1" applyBorder="1" applyAlignment="1">
      <alignment horizontal="left"/>
    </xf>
    <xf numFmtId="0" fontId="47" fillId="36" borderId="22" xfId="0" applyFont="1" applyFill="1" applyBorder="1" applyAlignment="1">
      <alignment horizontal="left"/>
    </xf>
    <xf numFmtId="0" fontId="47" fillId="36" borderId="21" xfId="0" applyFont="1" applyFill="1" applyBorder="1" applyAlignment="1">
      <alignment horizontal="left" wrapText="1"/>
    </xf>
    <xf numFmtId="0" fontId="47" fillId="36" borderId="22" xfId="0" applyFont="1" applyFill="1" applyBorder="1" applyAlignment="1">
      <alignment horizontal="left" wrapText="1"/>
    </xf>
    <xf numFmtId="0" fontId="48" fillId="35" borderId="21" xfId="0" applyFont="1" applyFill="1" applyBorder="1" applyAlignment="1">
      <alignment horizontal="left" wrapText="1"/>
    </xf>
    <xf numFmtId="0" fontId="48" fillId="35" borderId="22" xfId="0" applyFont="1" applyFill="1" applyBorder="1" applyAlignment="1">
      <alignment horizontal="left" wrapText="1"/>
    </xf>
    <xf numFmtId="0" fontId="47" fillId="0" borderId="45" xfId="0" applyFont="1" applyFill="1" applyBorder="1" applyAlignment="1">
      <alignment horizontal="left" wrapText="1"/>
    </xf>
    <xf numFmtId="0" fontId="47" fillId="35" borderId="21" xfId="0" applyFont="1" applyFill="1" applyBorder="1" applyAlignment="1">
      <alignment horizontal="left" wrapText="1"/>
    </xf>
    <xf numFmtId="0" fontId="47" fillId="35" borderId="22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NumberFormat="1" applyFont="1" applyFill="1" applyBorder="1" applyAlignment="1" applyProtection="1">
      <alignment horizontal="center" wrapText="1"/>
      <protection locked="0"/>
    </xf>
    <xf numFmtId="0" fontId="47" fillId="34" borderId="0" xfId="0" applyFont="1" applyFill="1" applyAlignment="1">
      <alignment horizontal="left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402" t="s">
        <v>184</v>
      </c>
      <c r="F1" s="369"/>
      <c r="I1" s="368"/>
      <c r="J1" s="368"/>
    </row>
    <row r="2" spans="1:10" ht="18.75">
      <c r="A2" s="29"/>
      <c r="B2" s="2"/>
      <c r="C2" s="2"/>
      <c r="D2" s="2"/>
      <c r="E2" s="369"/>
      <c r="F2" s="369"/>
      <c r="G2" s="2"/>
      <c r="H2" s="2"/>
      <c r="I2" s="2"/>
      <c r="J2" s="2"/>
    </row>
    <row r="3" spans="1:10" ht="18.75">
      <c r="A3" s="27"/>
      <c r="B3" s="5"/>
      <c r="C3" s="5"/>
      <c r="D3" s="5"/>
      <c r="E3" s="369"/>
      <c r="F3" s="369"/>
      <c r="G3" s="5"/>
      <c r="H3" s="5"/>
      <c r="I3" s="5"/>
      <c r="J3" s="5"/>
    </row>
    <row r="4" spans="1:11" s="8" customFormat="1" ht="18.75">
      <c r="A4" s="370" t="s">
        <v>131</v>
      </c>
      <c r="B4" s="370"/>
      <c r="C4" s="370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>
      <c r="A6" s="362" t="s">
        <v>100</v>
      </c>
      <c r="B6" s="362"/>
      <c r="C6" s="362"/>
      <c r="D6" s="7"/>
      <c r="E6" s="2"/>
      <c r="F6" s="2"/>
      <c r="G6" s="2"/>
      <c r="H6" s="2"/>
      <c r="I6" s="2"/>
      <c r="J6" s="5"/>
      <c r="K6" s="5"/>
    </row>
    <row r="7" spans="1:11" s="8" customFormat="1" ht="21" customHeight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>
      <c r="A8" s="300" t="s">
        <v>2</v>
      </c>
      <c r="B8" s="371" t="s">
        <v>86</v>
      </c>
      <c r="C8" s="372"/>
      <c r="D8" s="10"/>
      <c r="E8" s="10" t="s">
        <v>79</v>
      </c>
      <c r="F8" s="10" t="s">
        <v>80</v>
      </c>
      <c r="G8" s="2"/>
      <c r="H8" s="2"/>
      <c r="I8" s="2"/>
      <c r="J8" s="5"/>
      <c r="K8" s="5"/>
    </row>
    <row r="9" spans="1:6" s="38" customFormat="1" ht="18.75">
      <c r="A9" s="38" t="s">
        <v>6</v>
      </c>
      <c r="B9" s="358" t="s">
        <v>7</v>
      </c>
      <c r="C9" s="359"/>
      <c r="E9" s="13">
        <f>E10+E12+E13+E14+E15+E16</f>
        <v>2161</v>
      </c>
      <c r="F9" s="13">
        <f>F10+F12+F13+F14+F15+F11</f>
        <v>230000</v>
      </c>
    </row>
    <row r="10" spans="1:11" s="8" customFormat="1" ht="47.25" customHeight="1">
      <c r="A10" s="300"/>
      <c r="B10" s="373" t="s">
        <v>173</v>
      </c>
      <c r="C10" s="373"/>
      <c r="D10" s="373"/>
      <c r="E10" s="17">
        <v>2161</v>
      </c>
      <c r="F10" s="17"/>
      <c r="G10" s="2"/>
      <c r="H10" s="2"/>
      <c r="I10" s="2"/>
      <c r="J10" s="5"/>
      <c r="K10" s="5"/>
    </row>
    <row r="11" spans="2:6" ht="18.75">
      <c r="B11" s="340" t="s">
        <v>174</v>
      </c>
      <c r="C11" s="367"/>
      <c r="D11" s="341"/>
      <c r="E11" s="59"/>
      <c r="F11" s="17">
        <v>230000</v>
      </c>
    </row>
    <row r="12" spans="1:11" s="8" customFormat="1" ht="59.25" customHeight="1" hidden="1">
      <c r="A12" s="300"/>
      <c r="B12" s="340" t="s">
        <v>135</v>
      </c>
      <c r="C12" s="367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40" t="s">
        <v>136</v>
      </c>
      <c r="C13" s="367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40" t="s">
        <v>127</v>
      </c>
      <c r="C14" s="367"/>
      <c r="D14" s="309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300"/>
      <c r="B15" s="340" t="s">
        <v>167</v>
      </c>
      <c r="C15" s="367"/>
      <c r="D15" s="10"/>
      <c r="E15" s="17"/>
      <c r="F15" s="17"/>
      <c r="G15" s="2"/>
      <c r="H15" s="2"/>
      <c r="I15" s="2"/>
      <c r="J15" s="5"/>
      <c r="K15" s="5"/>
    </row>
    <row r="16" spans="1:11" s="8" customFormat="1" ht="28.5" customHeight="1" hidden="1">
      <c r="A16" s="300"/>
      <c r="B16" s="340" t="s">
        <v>141</v>
      </c>
      <c r="C16" s="341"/>
      <c r="D16" s="10"/>
      <c r="E16" s="17"/>
      <c r="F16" s="17"/>
      <c r="G16" s="2"/>
      <c r="H16" s="2"/>
      <c r="I16" s="2"/>
      <c r="J16" s="5"/>
      <c r="K16" s="5"/>
    </row>
    <row r="17" spans="1:11" s="315" customFormat="1" ht="36" customHeight="1">
      <c r="A17" s="310">
        <v>500</v>
      </c>
      <c r="B17" s="358" t="s">
        <v>17</v>
      </c>
      <c r="C17" s="359"/>
      <c r="D17" s="311"/>
      <c r="E17" s="312"/>
      <c r="F17" s="312">
        <f>F18</f>
        <v>560000</v>
      </c>
      <c r="G17" s="313"/>
      <c r="H17" s="313"/>
      <c r="I17" s="313"/>
      <c r="J17" s="314"/>
      <c r="K17" s="314"/>
    </row>
    <row r="18" spans="1:11" s="8" customFormat="1" ht="32.25" customHeight="1">
      <c r="A18" s="300"/>
      <c r="B18" s="340" t="s">
        <v>174</v>
      </c>
      <c r="C18" s="367"/>
      <c r="D18" s="341"/>
      <c r="E18" s="17"/>
      <c r="F18" s="17">
        <v>560000</v>
      </c>
      <c r="G18" s="2"/>
      <c r="H18" s="2"/>
      <c r="I18" s="2"/>
      <c r="J18" s="5"/>
      <c r="K18" s="5"/>
    </row>
    <row r="19" spans="1:11" s="16" customFormat="1" ht="22.5" customHeight="1">
      <c r="A19" s="38" t="s">
        <v>159</v>
      </c>
      <c r="B19" s="358" t="s">
        <v>19</v>
      </c>
      <c r="C19" s="359"/>
      <c r="D19" s="12"/>
      <c r="E19" s="13">
        <f>E20+E21+E22</f>
        <v>0</v>
      </c>
      <c r="F19" s="13">
        <f>F20+F21+F22</f>
        <v>365100</v>
      </c>
      <c r="G19" s="14"/>
      <c r="H19" s="14"/>
      <c r="I19" s="14"/>
      <c r="J19" s="15"/>
      <c r="K19" s="15"/>
    </row>
    <row r="20" spans="1:11" s="16" customFormat="1" ht="78.75" customHeight="1">
      <c r="A20" s="301"/>
      <c r="B20" s="340" t="s">
        <v>175</v>
      </c>
      <c r="C20" s="367"/>
      <c r="D20" s="341"/>
      <c r="E20" s="17"/>
      <c r="F20" s="17">
        <v>365100</v>
      </c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40" t="s">
        <v>160</v>
      </c>
      <c r="C21" s="367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40" t="s">
        <v>133</v>
      </c>
      <c r="C22" s="341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 hidden="1">
      <c r="A23" s="310">
        <v>801</v>
      </c>
      <c r="B23" s="358" t="s">
        <v>44</v>
      </c>
      <c r="C23" s="359"/>
      <c r="D23" s="311"/>
      <c r="E23" s="312">
        <f>SUM(E24:E26)</f>
        <v>0</v>
      </c>
      <c r="F23" s="312">
        <f>SUM(F24:F26)</f>
        <v>0</v>
      </c>
      <c r="G23" s="313"/>
      <c r="H23" s="313"/>
      <c r="I23" s="313"/>
      <c r="J23" s="314"/>
      <c r="K23" s="314"/>
    </row>
    <row r="24" spans="1:11" s="8" customFormat="1" ht="63" customHeight="1" hidden="1">
      <c r="A24" s="300"/>
      <c r="B24" s="340" t="s">
        <v>164</v>
      </c>
      <c r="C24" s="341"/>
      <c r="D24" s="10"/>
      <c r="E24" s="17"/>
      <c r="F24" s="17"/>
      <c r="G24" s="2"/>
      <c r="H24" s="2"/>
      <c r="I24" s="2"/>
      <c r="J24" s="5"/>
      <c r="K24" s="5"/>
    </row>
    <row r="25" spans="1:11" s="8" customFormat="1" ht="63" customHeight="1" hidden="1">
      <c r="A25" s="300"/>
      <c r="B25" s="340" t="s">
        <v>168</v>
      </c>
      <c r="C25" s="341"/>
      <c r="D25" s="10"/>
      <c r="E25" s="17"/>
      <c r="F25" s="17"/>
      <c r="G25" s="2"/>
      <c r="H25" s="2"/>
      <c r="I25" s="2"/>
      <c r="J25" s="5"/>
      <c r="K25" s="5"/>
    </row>
    <row r="26" spans="1:11" s="8" customFormat="1" ht="36" customHeight="1" hidden="1">
      <c r="A26" s="300"/>
      <c r="B26" s="340" t="s">
        <v>132</v>
      </c>
      <c r="C26" s="341"/>
      <c r="D26" s="10"/>
      <c r="E26" s="17"/>
      <c r="F26" s="17"/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63" t="s">
        <v>55</v>
      </c>
      <c r="C27" s="364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40" t="s">
        <v>132</v>
      </c>
      <c r="C28" s="341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40" t="s">
        <v>128</v>
      </c>
      <c r="C29" s="341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63" t="s">
        <v>23</v>
      </c>
      <c r="C30" s="364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54" t="s">
        <v>138</v>
      </c>
      <c r="C31" s="355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65" t="s">
        <v>29</v>
      </c>
      <c r="C32" s="366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60" t="s">
        <v>132</v>
      </c>
      <c r="C33" s="361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142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60" t="s">
        <v>139</v>
      </c>
      <c r="C35" s="361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40" t="s">
        <v>137</v>
      </c>
      <c r="C36" s="341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40" t="s">
        <v>143</v>
      </c>
      <c r="C37" s="341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 hidden="1">
      <c r="A38" s="302">
        <v>756</v>
      </c>
      <c r="B38" s="338" t="s">
        <v>144</v>
      </c>
      <c r="C38" s="339"/>
      <c r="D38" s="281"/>
      <c r="E38" s="282">
        <f>E39+E40+E41+E42+E43</f>
        <v>0</v>
      </c>
      <c r="F38" s="282">
        <f>F39+F40+F41</f>
        <v>0</v>
      </c>
      <c r="G38" s="283"/>
      <c r="H38" s="283"/>
      <c r="I38" s="283"/>
      <c r="J38" s="284"/>
      <c r="K38" s="284"/>
    </row>
    <row r="39" spans="1:11" s="8" customFormat="1" ht="27" customHeight="1" hidden="1">
      <c r="A39" s="300"/>
      <c r="B39" s="340" t="s">
        <v>145</v>
      </c>
      <c r="C39" s="341"/>
      <c r="D39" s="10"/>
      <c r="E39" s="17"/>
      <c r="F39" s="17"/>
      <c r="G39" s="2"/>
      <c r="H39" s="2"/>
      <c r="I39" s="2"/>
      <c r="J39" s="5"/>
      <c r="K39" s="5"/>
    </row>
    <row r="40" spans="1:11" s="8" customFormat="1" ht="27" customHeight="1" hidden="1">
      <c r="A40" s="300"/>
      <c r="B40" s="340" t="s">
        <v>146</v>
      </c>
      <c r="C40" s="341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40" t="s">
        <v>147</v>
      </c>
      <c r="C41" s="341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40" t="s">
        <v>148</v>
      </c>
      <c r="C42" s="341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40" t="s">
        <v>149</v>
      </c>
      <c r="C43" s="341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56" t="s">
        <v>65</v>
      </c>
      <c r="C44" s="357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40" t="s">
        <v>165</v>
      </c>
      <c r="C45" s="341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40" t="s">
        <v>140</v>
      </c>
      <c r="C46" s="341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>
      <c r="A47" s="303"/>
      <c r="B47" s="342" t="s">
        <v>75</v>
      </c>
      <c r="C47" s="343"/>
      <c r="D47" s="19"/>
      <c r="E47" s="20">
        <f>E23+E19+E9</f>
        <v>2161</v>
      </c>
      <c r="F47" s="20">
        <f>F23+F19+F9+F17</f>
        <v>1155100</v>
      </c>
      <c r="G47" s="130">
        <f>F47-E47</f>
        <v>1152939</v>
      </c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24" customHeight="1">
      <c r="A49" s="362" t="s">
        <v>101</v>
      </c>
      <c r="B49" s="362"/>
      <c r="C49" s="362"/>
      <c r="D49" s="7"/>
      <c r="E49" s="2"/>
      <c r="F49" s="2"/>
      <c r="G49" s="336"/>
      <c r="H49" s="324"/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>
      <c r="A51" s="305"/>
      <c r="B51" s="119"/>
      <c r="C51" s="120"/>
      <c r="D51" s="121"/>
      <c r="E51" s="351" t="s">
        <v>79</v>
      </c>
      <c r="F51" s="351" t="s">
        <v>80</v>
      </c>
      <c r="G51" s="5"/>
      <c r="H51" s="5"/>
      <c r="I51" s="5"/>
      <c r="J51" s="5"/>
    </row>
    <row r="52" spans="1:10" ht="18.75">
      <c r="A52" s="306"/>
      <c r="B52" s="23"/>
      <c r="C52" s="24"/>
      <c r="D52" s="25" t="s">
        <v>0</v>
      </c>
      <c r="E52" s="352"/>
      <c r="F52" s="352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52"/>
      <c r="F53" s="352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52"/>
      <c r="F54" s="352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53"/>
      <c r="F55" s="353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0</v>
      </c>
      <c r="F57" s="42">
        <f>F58+F71</f>
        <v>1230000</v>
      </c>
      <c r="G57" s="43"/>
      <c r="H57" s="43"/>
      <c r="I57" s="43"/>
      <c r="J57" s="43"/>
      <c r="K57" s="43">
        <f aca="true" t="shared" si="0" ref="K57:Y57">K58+K71+K80+K82</f>
        <v>0</v>
      </c>
      <c r="L57" s="44">
        <f t="shared" si="0"/>
        <v>0</v>
      </c>
      <c r="M57" s="45">
        <f t="shared" si="0"/>
        <v>0</v>
      </c>
      <c r="N57" s="45">
        <f t="shared" si="0"/>
        <v>0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>
      <c r="A58" s="47"/>
      <c r="B58" s="36" t="s">
        <v>8</v>
      </c>
      <c r="C58" s="53" t="s">
        <v>172</v>
      </c>
      <c r="D58" s="49">
        <v>80000</v>
      </c>
      <c r="E58" s="37">
        <f>E59+E64</f>
        <v>0</v>
      </c>
      <c r="F58" s="37">
        <f>F59+F64</f>
        <v>1230000</v>
      </c>
      <c r="G58" s="50"/>
      <c r="H58" s="51"/>
      <c r="I58" s="27"/>
      <c r="J58" s="51"/>
      <c r="K58" s="27"/>
      <c r="L58" s="35"/>
    </row>
    <row r="59" spans="1:12" s="34" customFormat="1" ht="37.5">
      <c r="A59" s="47"/>
      <c r="B59" s="36"/>
      <c r="C59" s="52" t="s">
        <v>180</v>
      </c>
      <c r="D59" s="49"/>
      <c r="E59" s="37"/>
      <c r="F59" s="37">
        <v>1000000</v>
      </c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82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76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89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82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>
      <c r="A64" s="47"/>
      <c r="B64" s="36"/>
      <c r="C64" s="52" t="s">
        <v>176</v>
      </c>
      <c r="D64" s="49"/>
      <c r="E64" s="37"/>
      <c r="F64" s="37">
        <v>230000</v>
      </c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83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103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77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84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85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78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8</v>
      </c>
      <c r="C71" s="48" t="s">
        <v>134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82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91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83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89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161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81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114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78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9</v>
      </c>
      <c r="C80" s="53" t="s">
        <v>10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83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117</v>
      </c>
      <c r="C82" s="53" t="s">
        <v>88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82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83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76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77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118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85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78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11</v>
      </c>
      <c r="C91" s="53" t="s">
        <v>12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78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81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13</v>
      </c>
      <c r="B94" s="39"/>
      <c r="C94" s="40" t="s">
        <v>14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15</v>
      </c>
      <c r="C95" s="53" t="s">
        <v>16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81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>
      <c r="A97" s="11">
        <v>500</v>
      </c>
      <c r="B97" s="39"/>
      <c r="C97" s="40" t="s">
        <v>17</v>
      </c>
      <c r="D97" s="41">
        <v>4700</v>
      </c>
      <c r="E97" s="42"/>
      <c r="F97" s="42">
        <f>F98</f>
        <v>3050000</v>
      </c>
      <c r="G97" s="43"/>
      <c r="H97" s="54"/>
      <c r="I97" s="55"/>
      <c r="J97" s="54"/>
      <c r="K97" s="55"/>
      <c r="L97" s="56"/>
    </row>
    <row r="98" spans="1:12" s="34" customFormat="1" ht="18.75">
      <c r="A98" s="32"/>
      <c r="B98" s="36" t="s">
        <v>18</v>
      </c>
      <c r="C98" s="53" t="s">
        <v>12</v>
      </c>
      <c r="D98" s="49">
        <v>4700</v>
      </c>
      <c r="E98" s="37"/>
      <c r="F98" s="37">
        <f>F99+F100</f>
        <v>3050000</v>
      </c>
      <c r="G98" s="50"/>
      <c r="H98" s="51"/>
      <c r="I98" s="27"/>
      <c r="J98" s="51"/>
      <c r="K98" s="27"/>
      <c r="L98" s="35"/>
    </row>
    <row r="99" spans="1:12" s="34" customFormat="1" ht="37.5">
      <c r="A99" s="32"/>
      <c r="B99" s="36"/>
      <c r="C99" s="52" t="s">
        <v>179</v>
      </c>
      <c r="D99" s="49"/>
      <c r="E99" s="37"/>
      <c r="F99" s="37">
        <v>2490000</v>
      </c>
      <c r="G99" s="50"/>
      <c r="H99" s="51"/>
      <c r="I99" s="27"/>
      <c r="J99" s="51"/>
      <c r="K99" s="27"/>
      <c r="L99" s="35"/>
    </row>
    <row r="100" spans="1:12" s="34" customFormat="1" ht="37.5">
      <c r="A100" s="32"/>
      <c r="B100" s="36"/>
      <c r="C100" s="52" t="s">
        <v>176</v>
      </c>
      <c r="D100" s="49"/>
      <c r="E100" s="37"/>
      <c r="F100" s="37">
        <v>560000</v>
      </c>
      <c r="G100" s="50"/>
      <c r="H100" s="51"/>
      <c r="I100" s="27"/>
      <c r="J100" s="51"/>
      <c r="K100" s="27"/>
      <c r="L100" s="35"/>
    </row>
    <row r="101" spans="1:12" s="46" customFormat="1" ht="18.75">
      <c r="A101" s="11">
        <v>600</v>
      </c>
      <c r="B101" s="57"/>
      <c r="C101" s="40" t="s">
        <v>19</v>
      </c>
      <c r="D101" s="41">
        <f>+D102+D105+D109+D111</f>
        <v>4201601</v>
      </c>
      <c r="E101" s="42">
        <f>E105+E102+E112+E114</f>
        <v>0</v>
      </c>
      <c r="F101" s="42">
        <f>F105+F102+F112+F114</f>
        <v>3745000</v>
      </c>
      <c r="G101" s="43"/>
      <c r="H101" s="54"/>
      <c r="I101" s="55"/>
      <c r="J101" s="43"/>
      <c r="K101" s="55"/>
      <c r="L101" s="56"/>
    </row>
    <row r="102" spans="1:12" s="34" customFormat="1" ht="18.75" hidden="1">
      <c r="A102" s="32"/>
      <c r="B102" s="33">
        <v>60014</v>
      </c>
      <c r="C102" s="53" t="s">
        <v>20</v>
      </c>
      <c r="D102" s="49">
        <v>1174650</v>
      </c>
      <c r="E102" s="37">
        <f>E104+E103</f>
        <v>0</v>
      </c>
      <c r="F102" s="37">
        <f>F104+F103</f>
        <v>0</v>
      </c>
      <c r="G102" s="50"/>
      <c r="H102" s="51"/>
      <c r="I102" s="27"/>
      <c r="J102" s="50"/>
      <c r="K102" s="27"/>
      <c r="L102" s="35"/>
    </row>
    <row r="103" spans="1:12" s="34" customFormat="1" ht="18.75" hidden="1">
      <c r="A103" s="32"/>
      <c r="B103" s="33"/>
      <c r="C103" s="67" t="s">
        <v>169</v>
      </c>
      <c r="D103" s="49"/>
      <c r="E103" s="37"/>
      <c r="F103" s="37"/>
      <c r="G103" s="50"/>
      <c r="H103" s="51"/>
      <c r="I103" s="27"/>
      <c r="J103" s="50"/>
      <c r="K103" s="27"/>
      <c r="L103" s="35"/>
    </row>
    <row r="104" spans="1:12" s="34" customFormat="1" ht="18.75" hidden="1">
      <c r="A104" s="32"/>
      <c r="B104" s="33"/>
      <c r="C104" s="52" t="s">
        <v>112</v>
      </c>
      <c r="D104" s="49"/>
      <c r="E104" s="37"/>
      <c r="F104" s="37"/>
      <c r="G104" s="50"/>
      <c r="H104" s="51"/>
      <c r="I104" s="27"/>
      <c r="J104" s="50"/>
      <c r="K104" s="27"/>
      <c r="L104" s="35"/>
    </row>
    <row r="105" spans="1:12" s="34" customFormat="1" ht="18.75">
      <c r="A105" s="32"/>
      <c r="B105" s="33">
        <v>60016</v>
      </c>
      <c r="C105" s="53" t="s">
        <v>21</v>
      </c>
      <c r="D105" s="49">
        <v>2961951</v>
      </c>
      <c r="E105" s="37">
        <f>E108+E109+E110+E111+E115</f>
        <v>0</v>
      </c>
      <c r="F105" s="37">
        <f>F106</f>
        <v>3000000</v>
      </c>
      <c r="G105" s="50"/>
      <c r="H105" s="51"/>
      <c r="I105" s="27"/>
      <c r="J105" s="50"/>
      <c r="K105" s="27"/>
      <c r="L105" s="35"/>
    </row>
    <row r="106" spans="1:12" s="34" customFormat="1" ht="39.75" customHeight="1">
      <c r="A106" s="32"/>
      <c r="B106" s="33"/>
      <c r="C106" s="52" t="s">
        <v>183</v>
      </c>
      <c r="D106" s="49"/>
      <c r="E106" s="37"/>
      <c r="F106" s="37">
        <v>3000000</v>
      </c>
      <c r="G106" s="50"/>
      <c r="H106" s="51"/>
      <c r="I106" s="27"/>
      <c r="J106" s="50"/>
      <c r="K106" s="27"/>
      <c r="L106" s="35"/>
    </row>
    <row r="107" spans="1:12" s="34" customFormat="1" ht="24" customHeight="1" hidden="1">
      <c r="A107" s="32"/>
      <c r="B107" s="33"/>
      <c r="C107" s="52" t="s">
        <v>78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42.75" customHeight="1" hidden="1">
      <c r="A108" s="32"/>
      <c r="B108" s="33"/>
      <c r="C108" s="52" t="s">
        <v>81</v>
      </c>
      <c r="D108" s="49"/>
      <c r="E108" s="37"/>
      <c r="F108" s="37"/>
      <c r="G108" s="50"/>
      <c r="H108" s="51"/>
      <c r="I108" s="27"/>
      <c r="J108" s="50"/>
      <c r="K108" s="27"/>
      <c r="L108" s="35"/>
    </row>
    <row r="109" spans="1:12" s="34" customFormat="1" ht="23.25" customHeight="1" hidden="1">
      <c r="A109" s="32"/>
      <c r="B109" s="33"/>
      <c r="C109" s="52" t="s">
        <v>150</v>
      </c>
      <c r="D109" s="49">
        <v>27000</v>
      </c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 hidden="1">
      <c r="A110" s="32"/>
      <c r="B110" s="33"/>
      <c r="C110" s="52" t="s">
        <v>162</v>
      </c>
      <c r="D110" s="49"/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/>
      <c r="C111" s="52" t="s">
        <v>78</v>
      </c>
      <c r="D111" s="49">
        <v>38000</v>
      </c>
      <c r="E111" s="37"/>
      <c r="F111" s="37"/>
      <c r="G111" s="50"/>
      <c r="H111" s="51"/>
      <c r="I111" s="27"/>
      <c r="J111" s="51"/>
      <c r="K111" s="27"/>
      <c r="L111" s="35"/>
    </row>
    <row r="112" spans="1:12" s="34" customFormat="1" ht="18.75">
      <c r="A112" s="32"/>
      <c r="B112" s="33">
        <v>60017</v>
      </c>
      <c r="C112" s="52" t="s">
        <v>22</v>
      </c>
      <c r="D112" s="49"/>
      <c r="E112" s="37"/>
      <c r="F112" s="37">
        <f>F113</f>
        <v>745000</v>
      </c>
      <c r="G112" s="50"/>
      <c r="H112" s="51"/>
      <c r="I112" s="27"/>
      <c r="J112" s="51"/>
      <c r="K112" s="27"/>
      <c r="L112" s="35"/>
    </row>
    <row r="113" spans="1:12" s="34" customFormat="1" ht="18.75">
      <c r="A113" s="32"/>
      <c r="B113" s="33"/>
      <c r="C113" s="52" t="s">
        <v>171</v>
      </c>
      <c r="D113" s="49"/>
      <c r="E113" s="37"/>
      <c r="F113" s="37">
        <v>745000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>
        <v>60078</v>
      </c>
      <c r="C114" s="53" t="s">
        <v>88</v>
      </c>
      <c r="D114" s="49"/>
      <c r="E114" s="37"/>
      <c r="F114" s="37">
        <f>F115</f>
        <v>0</v>
      </c>
      <c r="G114" s="50"/>
      <c r="H114" s="51"/>
      <c r="I114" s="27"/>
      <c r="J114" s="51"/>
      <c r="K114" s="27"/>
      <c r="L114" s="35"/>
    </row>
    <row r="115" spans="1:12" s="34" customFormat="1" ht="18.75" hidden="1">
      <c r="A115" s="32"/>
      <c r="B115" s="33"/>
      <c r="C115" s="52" t="s">
        <v>112</v>
      </c>
      <c r="D115" s="49"/>
      <c r="E115" s="37"/>
      <c r="F115" s="37"/>
      <c r="G115" s="50"/>
      <c r="H115" s="51"/>
      <c r="I115" s="27"/>
      <c r="J115" s="51"/>
      <c r="K115" s="27"/>
      <c r="L115" s="35"/>
    </row>
    <row r="116" spans="1:12" s="46" customFormat="1" ht="18.75" hidden="1">
      <c r="A116" s="11">
        <v>700</v>
      </c>
      <c r="B116" s="57"/>
      <c r="C116" s="40" t="s">
        <v>23</v>
      </c>
      <c r="D116" s="41">
        <v>287000</v>
      </c>
      <c r="E116" s="42">
        <f>E119</f>
        <v>0</v>
      </c>
      <c r="F116" s="42">
        <f>F119</f>
        <v>0</v>
      </c>
      <c r="G116" s="43"/>
      <c r="H116" s="54"/>
      <c r="I116" s="55"/>
      <c r="J116" s="43"/>
      <c r="K116" s="55"/>
      <c r="L116" s="56"/>
    </row>
    <row r="117" spans="1:12" s="34" customFormat="1" ht="18.75" hidden="1">
      <c r="A117" s="32"/>
      <c r="B117" s="33">
        <v>70004</v>
      </c>
      <c r="C117" s="53" t="s">
        <v>24</v>
      </c>
      <c r="D117" s="49">
        <v>6500</v>
      </c>
      <c r="E117" s="325"/>
      <c r="F117" s="37"/>
      <c r="G117" s="50"/>
      <c r="H117" s="51"/>
      <c r="I117" s="27"/>
      <c r="J117" s="27"/>
      <c r="K117" s="27"/>
      <c r="L117" s="35"/>
    </row>
    <row r="118" spans="1:12" s="34" customFormat="1" ht="37.5" hidden="1">
      <c r="A118" s="32"/>
      <c r="B118" s="33"/>
      <c r="C118" s="52" t="s">
        <v>81</v>
      </c>
      <c r="D118" s="49"/>
      <c r="E118" s="325">
        <f>E122</f>
        <v>0</v>
      </c>
      <c r="F118" s="37"/>
      <c r="G118" s="50"/>
      <c r="H118" s="51"/>
      <c r="I118" s="27"/>
      <c r="J118" s="27"/>
      <c r="K118" s="27"/>
      <c r="L118" s="35"/>
    </row>
    <row r="119" spans="1:12" s="34" customFormat="1" ht="18.75" hidden="1">
      <c r="A119" s="32"/>
      <c r="B119" s="33">
        <v>70005</v>
      </c>
      <c r="C119" s="53" t="s">
        <v>25</v>
      </c>
      <c r="D119" s="49">
        <v>177000</v>
      </c>
      <c r="E119" s="37">
        <f>E121</f>
        <v>0</v>
      </c>
      <c r="F119" s="37">
        <f>F120+F121</f>
        <v>0</v>
      </c>
      <c r="G119" s="50"/>
      <c r="H119" s="51"/>
      <c r="I119" s="27"/>
      <c r="J119" s="50"/>
      <c r="K119" s="27"/>
      <c r="L119" s="35"/>
    </row>
    <row r="120" spans="1:12" s="34" customFormat="1" ht="37.5" hidden="1">
      <c r="A120" s="32"/>
      <c r="B120" s="33"/>
      <c r="C120" s="52" t="s">
        <v>81</v>
      </c>
      <c r="D120" s="49"/>
      <c r="E120" s="37"/>
      <c r="F120" s="37"/>
      <c r="G120" s="50"/>
      <c r="H120" s="51"/>
      <c r="I120" s="27"/>
      <c r="J120" s="50"/>
      <c r="K120" s="27"/>
      <c r="L120" s="35"/>
    </row>
    <row r="121" spans="1:12" s="34" customFormat="1" ht="18.75" hidden="1">
      <c r="A121" s="32"/>
      <c r="B121" s="33"/>
      <c r="C121" s="52" t="s">
        <v>78</v>
      </c>
      <c r="D121" s="58"/>
      <c r="E121" s="37"/>
      <c r="F121" s="37"/>
      <c r="G121" s="50"/>
      <c r="H121" s="51"/>
      <c r="I121" s="27"/>
      <c r="J121" s="27"/>
      <c r="K121" s="27"/>
      <c r="L121" s="35"/>
    </row>
    <row r="122" spans="1:12" s="46" customFormat="1" ht="18.75" hidden="1">
      <c r="A122" s="11">
        <v>710</v>
      </c>
      <c r="B122" s="57"/>
      <c r="C122" s="40" t="s">
        <v>26</v>
      </c>
      <c r="D122" s="41">
        <v>73800</v>
      </c>
      <c r="E122" s="42"/>
      <c r="F122" s="42"/>
      <c r="G122" s="43"/>
      <c r="H122" s="54"/>
      <c r="I122" s="55"/>
      <c r="J122" s="55"/>
      <c r="K122" s="55"/>
      <c r="L122" s="56"/>
    </row>
    <row r="123" spans="1:12" s="65" customFormat="1" ht="18.75" hidden="1">
      <c r="A123" s="32"/>
      <c r="B123" s="35">
        <v>71004</v>
      </c>
      <c r="C123" s="53" t="s">
        <v>27</v>
      </c>
      <c r="D123" s="60">
        <v>67800</v>
      </c>
      <c r="E123" s="37"/>
      <c r="F123" s="61"/>
      <c r="G123" s="62"/>
      <c r="H123" s="62"/>
      <c r="I123" s="3"/>
      <c r="J123" s="3"/>
      <c r="K123" s="3"/>
      <c r="L123" s="64"/>
    </row>
    <row r="124" spans="1:12" s="65" customFormat="1" ht="18.75" hidden="1">
      <c r="A124" s="32"/>
      <c r="B124" s="35">
        <v>71035</v>
      </c>
      <c r="C124" s="53" t="s">
        <v>28</v>
      </c>
      <c r="D124" s="60">
        <v>6000</v>
      </c>
      <c r="E124" s="37"/>
      <c r="F124" s="61"/>
      <c r="G124" s="62"/>
      <c r="H124" s="62"/>
      <c r="I124" s="3"/>
      <c r="J124" s="3"/>
      <c r="K124" s="3"/>
      <c r="L124" s="64"/>
    </row>
    <row r="125" spans="1:12" s="70" customFormat="1" ht="18.75" hidden="1">
      <c r="A125" s="298"/>
      <c r="B125" s="66"/>
      <c r="C125" s="67"/>
      <c r="D125" s="68"/>
      <c r="E125" s="37"/>
      <c r="F125" s="61"/>
      <c r="G125" s="62"/>
      <c r="H125" s="62"/>
      <c r="I125" s="3"/>
      <c r="J125" s="62"/>
      <c r="K125" s="3"/>
      <c r="L125" s="69"/>
    </row>
    <row r="126" spans="1:12" s="76" customFormat="1" ht="18.75">
      <c r="A126" s="11">
        <v>750</v>
      </c>
      <c r="B126" s="11"/>
      <c r="C126" s="71" t="s">
        <v>29</v>
      </c>
      <c r="D126" s="72">
        <v>2964067.17</v>
      </c>
      <c r="E126" s="42">
        <f>E127+E129+E131+E135+E137</f>
        <v>0</v>
      </c>
      <c r="F126" s="42">
        <f>F127+F131+F137+F135</f>
        <v>5000</v>
      </c>
      <c r="G126" s="73"/>
      <c r="H126" s="73"/>
      <c r="I126" s="74"/>
      <c r="J126" s="73"/>
      <c r="K126" s="74"/>
      <c r="L126" s="75"/>
    </row>
    <row r="127" spans="1:12" s="59" customFormat="1" ht="21" customHeight="1" hidden="1">
      <c r="A127" s="32"/>
      <c r="B127" s="32">
        <v>75011</v>
      </c>
      <c r="C127" s="77" t="s">
        <v>30</v>
      </c>
      <c r="D127" s="78">
        <v>191267.17</v>
      </c>
      <c r="E127" s="37">
        <f>E128</f>
        <v>0</v>
      </c>
      <c r="F127" s="61">
        <f>F128</f>
        <v>0</v>
      </c>
      <c r="G127" s="62"/>
      <c r="H127" s="62"/>
      <c r="I127" s="3"/>
      <c r="J127" s="62"/>
      <c r="K127" s="3"/>
      <c r="L127" s="79"/>
    </row>
    <row r="128" spans="1:12" s="59" customFormat="1" ht="39" customHeight="1" hidden="1">
      <c r="A128" s="32"/>
      <c r="B128" s="32"/>
      <c r="C128" s="52" t="s">
        <v>81</v>
      </c>
      <c r="D128" s="78"/>
      <c r="E128" s="37"/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>
        <v>75022</v>
      </c>
      <c r="C129" s="77" t="s">
        <v>31</v>
      </c>
      <c r="D129" s="78">
        <v>225550</v>
      </c>
      <c r="E129" s="37">
        <f>E130</f>
        <v>0</v>
      </c>
      <c r="F129" s="61"/>
      <c r="G129" s="62"/>
      <c r="H129" s="62"/>
      <c r="I129" s="3"/>
      <c r="J129" s="62"/>
      <c r="K129" s="3"/>
      <c r="L129" s="79"/>
    </row>
    <row r="130" spans="1:12" s="59" customFormat="1" ht="18.75" hidden="1">
      <c r="A130" s="32"/>
      <c r="B130" s="32"/>
      <c r="C130" s="52" t="s">
        <v>103</v>
      </c>
      <c r="D130" s="78"/>
      <c r="E130" s="37"/>
      <c r="F130" s="61"/>
      <c r="G130" s="62"/>
      <c r="H130" s="62"/>
      <c r="I130" s="3"/>
      <c r="J130" s="62"/>
      <c r="K130" s="3"/>
      <c r="L130" s="79"/>
    </row>
    <row r="131" spans="1:12" s="59" customFormat="1" ht="20.25" customHeight="1">
      <c r="A131" s="32"/>
      <c r="B131" s="32">
        <v>75023</v>
      </c>
      <c r="C131" s="77" t="s">
        <v>32</v>
      </c>
      <c r="D131" s="78">
        <v>2187650</v>
      </c>
      <c r="E131" s="37">
        <f>E132+E134</f>
        <v>0</v>
      </c>
      <c r="F131" s="37">
        <f>F132+F134+F133</f>
        <v>5000</v>
      </c>
      <c r="G131" s="62"/>
      <c r="H131" s="62"/>
      <c r="I131" s="3"/>
      <c r="J131" s="62"/>
      <c r="K131" s="3"/>
      <c r="L131" s="79"/>
    </row>
    <row r="132" spans="1:12" s="59" customFormat="1" ht="27.75" customHeight="1">
      <c r="A132" s="32"/>
      <c r="B132" s="32"/>
      <c r="C132" s="52" t="s">
        <v>78</v>
      </c>
      <c r="D132" s="78"/>
      <c r="E132" s="37"/>
      <c r="F132" s="61">
        <v>5000</v>
      </c>
      <c r="G132" s="62"/>
      <c r="H132" s="62"/>
      <c r="I132" s="3"/>
      <c r="J132" s="62"/>
      <c r="K132" s="3"/>
      <c r="L132" s="79"/>
    </row>
    <row r="133" spans="1:12" s="59" customFormat="1" ht="39.75" customHeight="1" hidden="1">
      <c r="A133" s="32"/>
      <c r="B133" s="32"/>
      <c r="C133" s="52" t="s">
        <v>82</v>
      </c>
      <c r="D133" s="78"/>
      <c r="E133" s="37"/>
      <c r="F133" s="61"/>
      <c r="G133" s="62"/>
      <c r="H133" s="62"/>
      <c r="I133" s="3"/>
      <c r="J133" s="62"/>
      <c r="K133" s="3"/>
      <c r="L133" s="79"/>
    </row>
    <row r="134" spans="1:12" s="59" customFormat="1" ht="34.5" customHeight="1" hidden="1">
      <c r="A134" s="32"/>
      <c r="B134" s="32"/>
      <c r="C134" s="52" t="s">
        <v>81</v>
      </c>
      <c r="D134" s="78"/>
      <c r="E134" s="37"/>
      <c r="F134" s="61"/>
      <c r="G134" s="62"/>
      <c r="H134" s="62"/>
      <c r="I134" s="3"/>
      <c r="J134" s="62"/>
      <c r="K134" s="3"/>
      <c r="L134" s="79"/>
    </row>
    <row r="135" spans="1:12" s="59" customFormat="1" ht="18.75" hidden="1">
      <c r="A135" s="32"/>
      <c r="B135" s="32">
        <v>75075</v>
      </c>
      <c r="C135" s="77" t="s">
        <v>33</v>
      </c>
      <c r="D135" s="78">
        <v>119000</v>
      </c>
      <c r="E135" s="37">
        <f>E136</f>
        <v>0</v>
      </c>
      <c r="F135" s="61">
        <f>F136</f>
        <v>0</v>
      </c>
      <c r="G135" s="62"/>
      <c r="H135" s="62"/>
      <c r="I135" s="3"/>
      <c r="J135" s="62"/>
      <c r="K135" s="3"/>
      <c r="L135" s="79"/>
    </row>
    <row r="136" spans="1:12" s="59" customFormat="1" ht="37.5" hidden="1">
      <c r="A136" s="32"/>
      <c r="B136" s="32"/>
      <c r="C136" s="52" t="s">
        <v>81</v>
      </c>
      <c r="D136" s="78"/>
      <c r="E136" s="37"/>
      <c r="F136" s="61"/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>
        <v>75095</v>
      </c>
      <c r="C137" s="77" t="s">
        <v>16</v>
      </c>
      <c r="D137" s="78">
        <v>240600</v>
      </c>
      <c r="E137" s="37">
        <f>E138</f>
        <v>0</v>
      </c>
      <c r="F137" s="37">
        <f>F138</f>
        <v>0</v>
      </c>
      <c r="G137" s="62"/>
      <c r="H137" s="62"/>
      <c r="I137" s="3"/>
      <c r="J137" s="62"/>
      <c r="K137" s="3"/>
      <c r="L137" s="79"/>
    </row>
    <row r="138" spans="1:12" s="59" customFormat="1" ht="18.75" hidden="1">
      <c r="A138" s="32"/>
      <c r="B138" s="32"/>
      <c r="C138" s="52" t="s">
        <v>89</v>
      </c>
      <c r="D138" s="78"/>
      <c r="E138" s="37"/>
      <c r="F138" s="61"/>
      <c r="G138" s="62"/>
      <c r="H138" s="62"/>
      <c r="I138" s="3"/>
      <c r="J138" s="62"/>
      <c r="K138" s="3"/>
      <c r="L138" s="79"/>
    </row>
    <row r="139" spans="1:12" s="76" customFormat="1" ht="37.5" hidden="1">
      <c r="A139" s="11">
        <v>751</v>
      </c>
      <c r="B139" s="11"/>
      <c r="C139" s="80" t="s">
        <v>34</v>
      </c>
      <c r="D139" s="72">
        <v>31604</v>
      </c>
      <c r="E139" s="42">
        <f>E140</f>
        <v>0</v>
      </c>
      <c r="F139" s="42">
        <f>F140</f>
        <v>0</v>
      </c>
      <c r="G139" s="73"/>
      <c r="H139" s="73"/>
      <c r="I139" s="74"/>
      <c r="J139" s="73"/>
      <c r="K139" s="74"/>
      <c r="L139" s="75"/>
    </row>
    <row r="140" spans="1:12" s="59" customFormat="1" ht="18.75" hidden="1">
      <c r="A140" s="32"/>
      <c r="B140" s="32">
        <v>75107</v>
      </c>
      <c r="C140" s="77" t="s">
        <v>87</v>
      </c>
      <c r="D140" s="78">
        <v>2289</v>
      </c>
      <c r="E140" s="37">
        <f>E141+E142</f>
        <v>0</v>
      </c>
      <c r="F140" s="37">
        <f>F141+F142</f>
        <v>0</v>
      </c>
      <c r="G140" s="62"/>
      <c r="H140" s="62"/>
      <c r="I140" s="3"/>
      <c r="J140" s="62"/>
      <c r="K140" s="3"/>
      <c r="L140" s="79"/>
    </row>
    <row r="141" spans="1:12" s="59" customFormat="1" ht="18.75" hidden="1">
      <c r="A141" s="32"/>
      <c r="B141" s="32"/>
      <c r="C141" s="52" t="s">
        <v>89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37.5" hidden="1">
      <c r="A142" s="32"/>
      <c r="B142" s="32"/>
      <c r="C142" s="52" t="s">
        <v>81</v>
      </c>
      <c r="D142" s="78"/>
      <c r="E142" s="37"/>
      <c r="F142" s="61"/>
      <c r="G142" s="62"/>
      <c r="H142" s="62"/>
      <c r="I142" s="3"/>
      <c r="J142" s="62"/>
      <c r="K142" s="3"/>
      <c r="L142" s="79"/>
    </row>
    <row r="143" spans="1:12" s="59" customFormat="1" ht="18.75" hidden="1">
      <c r="A143" s="32"/>
      <c r="B143" s="32">
        <v>75113</v>
      </c>
      <c r="C143" s="77" t="s">
        <v>35</v>
      </c>
      <c r="D143" s="78">
        <v>29315</v>
      </c>
      <c r="E143" s="37"/>
      <c r="F143" s="61"/>
      <c r="G143" s="62"/>
      <c r="H143" s="62"/>
      <c r="I143" s="3"/>
      <c r="J143" s="62"/>
      <c r="K143" s="3"/>
      <c r="L143" s="79"/>
    </row>
    <row r="144" spans="1:12" s="59" customFormat="1" ht="18.75" hidden="1">
      <c r="A144" s="32"/>
      <c r="B144" s="32"/>
      <c r="C144" s="77"/>
      <c r="D144" s="78"/>
      <c r="E144" s="37"/>
      <c r="F144" s="61"/>
      <c r="G144" s="62"/>
      <c r="H144" s="62"/>
      <c r="I144" s="3"/>
      <c r="J144" s="62"/>
      <c r="K144" s="3"/>
      <c r="L144" s="79"/>
    </row>
    <row r="145" spans="1:12" s="76" customFormat="1" ht="42" customHeight="1" hidden="1">
      <c r="A145" s="11">
        <v>754</v>
      </c>
      <c r="B145" s="11"/>
      <c r="C145" s="71" t="s">
        <v>36</v>
      </c>
      <c r="D145" s="72" t="e">
        <f>+D146+#REF!+D149+D154+D157</f>
        <v>#REF!</v>
      </c>
      <c r="E145" s="42">
        <f>E149+E146+E157</f>
        <v>0</v>
      </c>
      <c r="F145" s="42">
        <f>F149+F146+F157</f>
        <v>0</v>
      </c>
      <c r="G145" s="73"/>
      <c r="H145" s="73"/>
      <c r="I145" s="74"/>
      <c r="J145" s="73"/>
      <c r="K145" s="74"/>
      <c r="L145" s="75"/>
    </row>
    <row r="146" spans="1:12" s="59" customFormat="1" ht="18.75" hidden="1">
      <c r="A146" s="32"/>
      <c r="B146" s="32">
        <v>75412</v>
      </c>
      <c r="C146" s="82" t="s">
        <v>37</v>
      </c>
      <c r="D146" s="78">
        <v>23600</v>
      </c>
      <c r="E146" s="37">
        <f>E147+E148</f>
        <v>0</v>
      </c>
      <c r="F146" s="37">
        <f>F147+F148+F156</f>
        <v>0</v>
      </c>
      <c r="G146" s="62"/>
      <c r="H146" s="62"/>
      <c r="I146" s="3"/>
      <c r="J146" s="62"/>
      <c r="K146" s="3"/>
      <c r="L146" s="79"/>
    </row>
    <row r="147" spans="1:12" s="59" customFormat="1" ht="18.75" hidden="1">
      <c r="A147" s="32"/>
      <c r="B147" s="32"/>
      <c r="C147" s="52" t="s">
        <v>83</v>
      </c>
      <c r="D147" s="78"/>
      <c r="E147" s="37"/>
      <c r="F147" s="61"/>
      <c r="G147" s="62"/>
      <c r="H147" s="62"/>
      <c r="I147" s="3"/>
      <c r="J147" s="62"/>
      <c r="K147" s="3"/>
      <c r="L147" s="79"/>
    </row>
    <row r="148" spans="1:10" s="3" customFormat="1" ht="37.5" hidden="1">
      <c r="A148" s="81"/>
      <c r="B148" s="27"/>
      <c r="C148" s="52" t="s">
        <v>151</v>
      </c>
      <c r="D148" s="62"/>
      <c r="E148" s="37"/>
      <c r="F148" s="61"/>
      <c r="G148" s="62"/>
      <c r="H148" s="62"/>
      <c r="J148" s="62"/>
    </row>
    <row r="149" spans="1:12" s="85" customFormat="1" ht="18.75" hidden="1">
      <c r="A149" s="81"/>
      <c r="B149" s="295">
        <v>75414</v>
      </c>
      <c r="C149" s="77" t="s">
        <v>116</v>
      </c>
      <c r="D149" s="296">
        <v>386300</v>
      </c>
      <c r="E149" s="37"/>
      <c r="F149" s="37"/>
      <c r="G149" s="62"/>
      <c r="H149" s="62"/>
      <c r="I149" s="3"/>
      <c r="J149" s="62"/>
      <c r="K149" s="3"/>
      <c r="L149" s="84"/>
    </row>
    <row r="150" spans="1:12" s="85" customFormat="1" ht="37.5" hidden="1">
      <c r="A150" s="81"/>
      <c r="B150" s="33"/>
      <c r="C150" s="297" t="s">
        <v>81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83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110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85" customFormat="1" ht="18.75" hidden="1">
      <c r="A153" s="81"/>
      <c r="B153" s="33"/>
      <c r="C153" s="52" t="s">
        <v>111</v>
      </c>
      <c r="D153" s="83"/>
      <c r="E153" s="37"/>
      <c r="F153" s="61"/>
      <c r="G153" s="62"/>
      <c r="H153" s="62"/>
      <c r="I153" s="3"/>
      <c r="J153" s="62"/>
      <c r="K153" s="3"/>
      <c r="L153" s="84"/>
    </row>
    <row r="154" spans="1:12" s="65" customFormat="1" ht="37.5" hidden="1">
      <c r="A154" s="32"/>
      <c r="B154" s="35"/>
      <c r="C154" s="332" t="s">
        <v>81</v>
      </c>
      <c r="D154" s="60">
        <v>27450</v>
      </c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18.75" hidden="1">
      <c r="A155" s="32"/>
      <c r="B155" s="35"/>
      <c r="C155" s="52" t="s">
        <v>83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37.5" hidden="1">
      <c r="A156" s="32"/>
      <c r="B156" s="35"/>
      <c r="C156" s="52" t="s">
        <v>91</v>
      </c>
      <c r="D156" s="60"/>
      <c r="E156" s="37"/>
      <c r="F156" s="61"/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>
        <v>75416</v>
      </c>
      <c r="C157" s="53" t="s">
        <v>106</v>
      </c>
      <c r="D157" s="60">
        <v>8500</v>
      </c>
      <c r="E157" s="37">
        <f>E158</f>
        <v>0</v>
      </c>
      <c r="F157" s="37">
        <f>F158+F159</f>
        <v>0</v>
      </c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83</v>
      </c>
      <c r="D158" s="60"/>
      <c r="E158" s="37"/>
      <c r="F158" s="61"/>
      <c r="G158" s="62"/>
      <c r="H158" s="62"/>
      <c r="I158" s="3"/>
      <c r="J158" s="62"/>
      <c r="K158" s="3"/>
      <c r="L158" s="64"/>
    </row>
    <row r="159" spans="1:12" s="65" customFormat="1" ht="18.75" hidden="1">
      <c r="A159" s="32"/>
      <c r="B159" s="35"/>
      <c r="C159" s="52" t="s">
        <v>78</v>
      </c>
      <c r="G159" s="62"/>
      <c r="H159" s="62"/>
      <c r="I159" s="3"/>
      <c r="J159" s="62"/>
      <c r="K159" s="3"/>
      <c r="L159" s="64"/>
    </row>
    <row r="160" spans="1:12" s="90" customFormat="1" ht="37.5" hidden="1">
      <c r="A160" s="11">
        <v>756</v>
      </c>
      <c r="B160" s="56"/>
      <c r="C160" s="86" t="s">
        <v>38</v>
      </c>
      <c r="D160" s="87">
        <v>60500</v>
      </c>
      <c r="E160" s="42">
        <f>E162</f>
        <v>0</v>
      </c>
      <c r="F160" s="88"/>
      <c r="G160" s="73"/>
      <c r="H160" s="73"/>
      <c r="I160" s="74"/>
      <c r="J160" s="73"/>
      <c r="K160" s="74"/>
      <c r="L160" s="89"/>
    </row>
    <row r="161" spans="1:12" s="65" customFormat="1" ht="33" customHeight="1" hidden="1">
      <c r="A161" s="32"/>
      <c r="B161" s="35">
        <v>75647</v>
      </c>
      <c r="C161" s="67" t="s">
        <v>39</v>
      </c>
      <c r="D161" s="60">
        <v>60500</v>
      </c>
      <c r="E161" s="37">
        <f>E162</f>
        <v>0</v>
      </c>
      <c r="F161" s="61"/>
      <c r="G161" s="62"/>
      <c r="H161" s="62"/>
      <c r="I161" s="3"/>
      <c r="J161" s="62"/>
      <c r="K161" s="3"/>
      <c r="L161" s="64"/>
    </row>
    <row r="162" spans="1:12" s="65" customFormat="1" ht="37.5" hidden="1">
      <c r="A162" s="32"/>
      <c r="B162" s="106"/>
      <c r="C162" s="332" t="s">
        <v>81</v>
      </c>
      <c r="D162" s="107"/>
      <c r="E162" s="37"/>
      <c r="F162" s="61"/>
      <c r="G162" s="62"/>
      <c r="H162" s="62"/>
      <c r="I162" s="3"/>
      <c r="J162" s="62"/>
      <c r="K162" s="3"/>
      <c r="L162" s="64"/>
    </row>
    <row r="163" spans="1:12" s="90" customFormat="1" ht="18.75">
      <c r="A163" s="11">
        <v>757</v>
      </c>
      <c r="B163" s="56"/>
      <c r="C163" s="108" t="s">
        <v>40</v>
      </c>
      <c r="D163" s="87">
        <v>270000</v>
      </c>
      <c r="E163" s="42">
        <f>E164</f>
        <v>0</v>
      </c>
      <c r="F163" s="88">
        <f>F164</f>
        <v>80000</v>
      </c>
      <c r="G163" s="73"/>
      <c r="H163" s="73"/>
      <c r="I163" s="73"/>
      <c r="J163" s="73"/>
      <c r="K163" s="74"/>
      <c r="L163" s="89"/>
    </row>
    <row r="164" spans="1:12" s="65" customFormat="1" ht="18.75">
      <c r="A164" s="32"/>
      <c r="B164" s="35">
        <v>75702</v>
      </c>
      <c r="C164" s="53" t="s">
        <v>41</v>
      </c>
      <c r="D164" s="60">
        <v>270000</v>
      </c>
      <c r="E164" s="37"/>
      <c r="F164" s="61">
        <v>80000</v>
      </c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/>
      <c r="C165" s="53"/>
      <c r="D165" s="60"/>
      <c r="E165" s="37"/>
      <c r="F165" s="61"/>
      <c r="G165" s="62"/>
      <c r="H165" s="62"/>
      <c r="I165" s="62"/>
      <c r="J165" s="62"/>
      <c r="K165" s="3"/>
      <c r="L165" s="64"/>
    </row>
    <row r="166" spans="1:12" s="65" customFormat="1" ht="18.75" hidden="1">
      <c r="A166" s="32"/>
      <c r="B166" s="35">
        <v>75478</v>
      </c>
      <c r="C166" s="53" t="s">
        <v>88</v>
      </c>
      <c r="D166" s="60"/>
      <c r="E166" s="37"/>
      <c r="F166" s="61">
        <f>F167</f>
        <v>0</v>
      </c>
      <c r="G166" s="62"/>
      <c r="H166" s="62"/>
      <c r="I166" s="62"/>
      <c r="J166" s="62"/>
      <c r="K166" s="3"/>
      <c r="L166" s="64"/>
    </row>
    <row r="167" spans="1:12" s="65" customFormat="1" ht="37.5" hidden="1">
      <c r="A167" s="32"/>
      <c r="B167" s="35"/>
      <c r="C167" s="52" t="s">
        <v>81</v>
      </c>
      <c r="D167" s="60"/>
      <c r="E167" s="37"/>
      <c r="F167" s="61"/>
      <c r="G167" s="62"/>
      <c r="H167" s="62"/>
      <c r="I167" s="62"/>
      <c r="J167" s="62"/>
      <c r="K167" s="3"/>
      <c r="L167" s="64"/>
    </row>
    <row r="168" spans="1:12" s="90" customFormat="1" ht="18.75" hidden="1">
      <c r="A168" s="11">
        <v>758</v>
      </c>
      <c r="B168" s="56"/>
      <c r="C168" s="40" t="s">
        <v>42</v>
      </c>
      <c r="D168" s="87"/>
      <c r="E168" s="42">
        <f>E169</f>
        <v>0</v>
      </c>
      <c r="F168" s="42">
        <f>F169</f>
        <v>0</v>
      </c>
      <c r="G168" s="73"/>
      <c r="H168" s="73"/>
      <c r="I168" s="73"/>
      <c r="J168" s="73"/>
      <c r="K168" s="74"/>
      <c r="L168" s="89"/>
    </row>
    <row r="169" spans="1:12" s="65" customFormat="1" ht="18.75" hidden="1">
      <c r="A169" s="32"/>
      <c r="B169" s="35">
        <v>75818</v>
      </c>
      <c r="C169" s="53" t="s">
        <v>43</v>
      </c>
      <c r="D169" s="60"/>
      <c r="E169" s="37"/>
      <c r="F169" s="61"/>
      <c r="G169" s="62"/>
      <c r="H169" s="62"/>
      <c r="I169" s="3"/>
      <c r="J169" s="62"/>
      <c r="K169" s="3"/>
      <c r="L169" s="64"/>
    </row>
    <row r="170" spans="1:12" s="65" customFormat="1" ht="18.75" hidden="1">
      <c r="A170" s="32"/>
      <c r="B170" s="35"/>
      <c r="D170" s="60"/>
      <c r="E170" s="37"/>
      <c r="F170" s="61"/>
      <c r="G170" s="3"/>
      <c r="H170" s="62"/>
      <c r="I170" s="3"/>
      <c r="J170" s="62"/>
      <c r="K170" s="3"/>
      <c r="L170" s="64"/>
    </row>
    <row r="171" spans="1:12" s="90" customFormat="1" ht="18.75" hidden="1">
      <c r="A171" s="11">
        <v>801</v>
      </c>
      <c r="B171" s="56"/>
      <c r="C171" s="90" t="s">
        <v>44</v>
      </c>
      <c r="D171" s="87">
        <f>+D173+D183+D188+D193+D196+D198+D200+D203+D206</f>
        <v>14535753</v>
      </c>
      <c r="E171" s="42">
        <f>E188</f>
        <v>0</v>
      </c>
      <c r="F171" s="42">
        <f>F188</f>
        <v>0</v>
      </c>
      <c r="G171" s="73"/>
      <c r="H171" s="73"/>
      <c r="I171" s="73"/>
      <c r="J171" s="73"/>
      <c r="K171" s="74"/>
      <c r="L171" s="89"/>
    </row>
    <row r="172" spans="1:12" s="65" customFormat="1" ht="18.75" hidden="1">
      <c r="A172" s="32"/>
      <c r="B172" s="35"/>
      <c r="D172" s="60"/>
      <c r="E172" s="37"/>
      <c r="F172" s="61"/>
      <c r="G172" s="62"/>
      <c r="H172" s="62"/>
      <c r="I172" s="62"/>
      <c r="J172" s="62"/>
      <c r="K172" s="3"/>
      <c r="L172" s="64"/>
    </row>
    <row r="173" spans="1:12" s="65" customFormat="1" ht="18.75" hidden="1">
      <c r="A173" s="32"/>
      <c r="B173" s="35">
        <v>80101</v>
      </c>
      <c r="C173" s="65" t="s">
        <v>45</v>
      </c>
      <c r="D173" s="60">
        <v>8626053</v>
      </c>
      <c r="E173" s="61">
        <f>E174+E175+E177+E178+E179+E180+E181+E182</f>
        <v>0</v>
      </c>
      <c r="F173" s="61">
        <f>F174+F175+F177+F178+F179+F180+F181+F182</f>
        <v>0</v>
      </c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81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37.5" hidden="1">
      <c r="A175" s="32"/>
      <c r="B175" s="35"/>
      <c r="C175" s="52" t="s">
        <v>129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113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18.75" hidden="1">
      <c r="A177" s="32"/>
      <c r="B177" s="35"/>
      <c r="C177" s="52" t="s">
        <v>78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90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 hidden="1">
      <c r="A179" s="32"/>
      <c r="B179" s="35"/>
      <c r="C179" s="52" t="s">
        <v>152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18.75" customHeight="1" hidden="1">
      <c r="A180" s="32"/>
      <c r="B180" s="35"/>
      <c r="C180" s="52" t="s">
        <v>153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37.5" customHeight="1" hidden="1">
      <c r="A181" s="32"/>
      <c r="B181" s="35"/>
      <c r="C181" s="52" t="s">
        <v>154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customHeight="1" hidden="1">
      <c r="A182" s="32"/>
      <c r="B182" s="35"/>
      <c r="C182" s="52" t="s">
        <v>155</v>
      </c>
      <c r="D182" s="60"/>
      <c r="E182" s="61"/>
      <c r="F182" s="61"/>
      <c r="G182" s="62"/>
      <c r="H182" s="62"/>
      <c r="I182" s="62"/>
      <c r="J182" s="62"/>
      <c r="K182" s="3"/>
      <c r="L182" s="64"/>
    </row>
    <row r="183" spans="1:12" s="65" customFormat="1" ht="18.75" hidden="1">
      <c r="A183" s="32"/>
      <c r="B183" s="35">
        <v>80104</v>
      </c>
      <c r="C183" s="65" t="s">
        <v>46</v>
      </c>
      <c r="D183" s="60">
        <v>717380</v>
      </c>
      <c r="E183" s="61">
        <f>E184+E186+E187</f>
        <v>0</v>
      </c>
      <c r="F183" s="61">
        <f>F186+F187+F185+F184</f>
        <v>10000</v>
      </c>
      <c r="G183" s="62"/>
      <c r="H183" s="62"/>
      <c r="I183" s="62"/>
      <c r="J183" s="62"/>
      <c r="K183" s="3"/>
      <c r="L183" s="64"/>
    </row>
    <row r="184" spans="1:12" s="65" customFormat="1" ht="33" customHeight="1" hidden="1">
      <c r="A184" s="32"/>
      <c r="B184" s="35"/>
      <c r="C184" s="52" t="s">
        <v>81</v>
      </c>
      <c r="D184" s="60"/>
      <c r="E184" s="61"/>
      <c r="F184" s="61">
        <v>10000</v>
      </c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78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77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/>
      <c r="C187" s="52" t="s">
        <v>113</v>
      </c>
      <c r="D187" s="60"/>
      <c r="E187" s="61"/>
      <c r="F187" s="61"/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>
        <v>80104</v>
      </c>
      <c r="C188" s="65" t="s">
        <v>46</v>
      </c>
      <c r="D188" s="60">
        <v>901950</v>
      </c>
      <c r="E188" s="61">
        <f>E190+E191</f>
        <v>0</v>
      </c>
      <c r="F188" s="61">
        <f>F189+F190+F191+F192</f>
        <v>0</v>
      </c>
      <c r="G188" s="62"/>
      <c r="H188" s="62"/>
      <c r="I188" s="62"/>
      <c r="J188" s="62"/>
      <c r="K188" s="3"/>
      <c r="L188" s="64"/>
    </row>
    <row r="189" spans="1:12" s="65" customFormat="1" ht="18.75" hidden="1">
      <c r="A189" s="32"/>
      <c r="B189" s="35"/>
      <c r="C189" s="70" t="s">
        <v>105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82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81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37.5" hidden="1">
      <c r="A192" s="32"/>
      <c r="B192" s="35"/>
      <c r="C192" s="52" t="s">
        <v>102</v>
      </c>
      <c r="D192" s="60"/>
      <c r="E192" s="61"/>
      <c r="F192" s="61"/>
      <c r="G192" s="62"/>
      <c r="H192" s="62"/>
      <c r="I192" s="62"/>
      <c r="J192" s="62"/>
      <c r="K192" s="3"/>
      <c r="L192" s="64"/>
    </row>
    <row r="193" spans="1:12" s="65" customFormat="1" ht="18.75" hidden="1">
      <c r="A193" s="32"/>
      <c r="B193" s="35">
        <v>80110</v>
      </c>
      <c r="C193" s="65" t="s">
        <v>47</v>
      </c>
      <c r="D193" s="60">
        <v>3423190</v>
      </c>
      <c r="E193" s="61">
        <f>E194+E195</f>
        <v>0</v>
      </c>
      <c r="F193" s="61">
        <f>F194+F195</f>
        <v>0</v>
      </c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82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37.5" hidden="1">
      <c r="A195" s="32"/>
      <c r="B195" s="35"/>
      <c r="C195" s="52" t="s">
        <v>81</v>
      </c>
      <c r="D195" s="60"/>
      <c r="E195" s="61"/>
      <c r="F195" s="61"/>
      <c r="G195" s="62"/>
      <c r="H195" s="62"/>
      <c r="I195" s="62"/>
      <c r="J195" s="62"/>
      <c r="K195" s="3"/>
      <c r="L195" s="64"/>
    </row>
    <row r="196" spans="1:12" s="65" customFormat="1" ht="18.75" hidden="1">
      <c r="A196" s="32"/>
      <c r="B196" s="35">
        <v>80113</v>
      </c>
      <c r="C196" s="65" t="s">
        <v>48</v>
      </c>
      <c r="D196" s="60">
        <v>181200</v>
      </c>
      <c r="E196" s="61">
        <f>E197</f>
        <v>0</v>
      </c>
      <c r="F196" s="61"/>
      <c r="G196" s="62"/>
      <c r="H196" s="62"/>
      <c r="I196" s="62"/>
      <c r="J196" s="62"/>
      <c r="K196" s="3"/>
      <c r="L196" s="64"/>
    </row>
    <row r="197" spans="1:12" s="65" customFormat="1" ht="37.5" hidden="1">
      <c r="A197" s="32"/>
      <c r="B197" s="35"/>
      <c r="C197" s="52" t="s">
        <v>81</v>
      </c>
      <c r="D197" s="60"/>
      <c r="E197" s="61"/>
      <c r="F197" s="61"/>
      <c r="G197" s="62"/>
      <c r="H197" s="62"/>
      <c r="I197" s="62"/>
      <c r="J197" s="62"/>
      <c r="K197" s="3"/>
      <c r="L197" s="64"/>
    </row>
    <row r="198" spans="1:12" s="65" customFormat="1" ht="18.75" hidden="1">
      <c r="A198" s="32"/>
      <c r="B198" s="35">
        <v>80148</v>
      </c>
      <c r="C198" s="65" t="s">
        <v>99</v>
      </c>
      <c r="D198" s="60">
        <v>293180</v>
      </c>
      <c r="E198" s="61">
        <f>E199</f>
        <v>0</v>
      </c>
      <c r="F198" s="61">
        <f>F199</f>
        <v>0</v>
      </c>
      <c r="G198" s="62"/>
      <c r="H198" s="62"/>
      <c r="I198" s="62"/>
      <c r="J198" s="62"/>
      <c r="K198" s="3"/>
      <c r="L198" s="64"/>
    </row>
    <row r="199" spans="1:12" s="65" customFormat="1" ht="37.5" customHeight="1" hidden="1">
      <c r="A199" s="32"/>
      <c r="B199" s="35"/>
      <c r="C199" s="52" t="s">
        <v>82</v>
      </c>
      <c r="D199" s="60"/>
      <c r="E199" s="61"/>
      <c r="F199" s="61"/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>
        <v>80195</v>
      </c>
      <c r="C200" s="65" t="s">
        <v>12</v>
      </c>
      <c r="D200" s="60">
        <v>115300</v>
      </c>
      <c r="E200" s="61">
        <f>E201+E202</f>
        <v>0</v>
      </c>
      <c r="F200" s="61">
        <f>F201+F202</f>
        <v>0</v>
      </c>
      <c r="G200" s="62"/>
      <c r="H200" s="62"/>
      <c r="I200" s="62"/>
      <c r="J200" s="62"/>
      <c r="K200" s="3"/>
      <c r="L200" s="64"/>
    </row>
    <row r="201" spans="1:12" s="65" customFormat="1" ht="18.75" hidden="1">
      <c r="A201" s="32"/>
      <c r="B201" s="35"/>
      <c r="C201" s="52" t="s">
        <v>113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37.5" hidden="1">
      <c r="A202" s="32"/>
      <c r="B202" s="35"/>
      <c r="C202" s="52" t="s">
        <v>90</v>
      </c>
      <c r="D202" s="60"/>
      <c r="E202" s="61"/>
      <c r="F202" s="61"/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>
        <v>80114</v>
      </c>
      <c r="C203" s="65" t="s">
        <v>49</v>
      </c>
      <c r="D203" s="60">
        <v>264050</v>
      </c>
      <c r="E203" s="61"/>
      <c r="F203" s="61">
        <f>F204+F205</f>
        <v>0</v>
      </c>
      <c r="G203" s="62"/>
      <c r="H203" s="62"/>
      <c r="I203" s="62"/>
      <c r="J203" s="62"/>
      <c r="K203" s="3"/>
      <c r="L203" s="64"/>
    </row>
    <row r="204" spans="1:12" s="65" customFormat="1" ht="18.75" hidden="1">
      <c r="A204" s="32"/>
      <c r="B204" s="35"/>
      <c r="C204" s="52" t="s">
        <v>89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42" customHeight="1" hidden="1">
      <c r="A205" s="32"/>
      <c r="B205" s="35"/>
      <c r="C205" s="52" t="s">
        <v>78</v>
      </c>
      <c r="D205" s="60"/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>
        <v>80197</v>
      </c>
      <c r="C206" s="48" t="s">
        <v>50</v>
      </c>
      <c r="D206" s="60">
        <v>13450</v>
      </c>
      <c r="E206" s="61"/>
      <c r="F206" s="61"/>
      <c r="G206" s="62"/>
      <c r="H206" s="62"/>
      <c r="I206" s="62"/>
      <c r="J206" s="62"/>
      <c r="K206" s="3"/>
      <c r="L206" s="64"/>
    </row>
    <row r="207" spans="1:12" s="65" customFormat="1" ht="18.75" hidden="1">
      <c r="A207" s="32"/>
      <c r="B207" s="35"/>
      <c r="C207" s="48"/>
      <c r="D207" s="60"/>
      <c r="E207" s="61"/>
      <c r="F207" s="61"/>
      <c r="G207" s="50"/>
      <c r="H207" s="62"/>
      <c r="I207" s="62"/>
      <c r="J207" s="62"/>
      <c r="K207" s="3"/>
      <c r="L207" s="64"/>
    </row>
    <row r="208" spans="1:12" s="90" customFormat="1" ht="18.75" hidden="1">
      <c r="A208" s="11">
        <v>851</v>
      </c>
      <c r="B208" s="56"/>
      <c r="C208" s="91" t="s">
        <v>51</v>
      </c>
      <c r="D208" s="41">
        <f>+D209+D211+D212+D215</f>
        <v>241000</v>
      </c>
      <c r="E208" s="42">
        <f>E209+E212</f>
        <v>0</v>
      </c>
      <c r="F208" s="42">
        <f>F209+F212</f>
        <v>0</v>
      </c>
      <c r="G208" s="43"/>
      <c r="H208" s="43"/>
      <c r="I208" s="54"/>
      <c r="J208" s="54"/>
      <c r="K208" s="74"/>
      <c r="L208" s="89"/>
    </row>
    <row r="209" spans="1:12" s="65" customFormat="1" ht="18.75" hidden="1">
      <c r="A209" s="32"/>
      <c r="B209" s="35">
        <v>85149</v>
      </c>
      <c r="C209" s="48" t="s">
        <v>52</v>
      </c>
      <c r="D209" s="60">
        <v>46000</v>
      </c>
      <c r="E209" s="61">
        <f>E210</f>
        <v>0</v>
      </c>
      <c r="F209" s="61"/>
      <c r="G209" s="62"/>
      <c r="H209" s="62"/>
      <c r="I209" s="62"/>
      <c r="J209" s="62"/>
      <c r="K209" s="3"/>
      <c r="L209" s="64"/>
    </row>
    <row r="210" spans="1:12" s="65" customFormat="1" ht="37.5" hidden="1">
      <c r="A210" s="32"/>
      <c r="B210" s="35"/>
      <c r="C210" s="52" t="s">
        <v>81</v>
      </c>
      <c r="D210" s="60"/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 hidden="1">
      <c r="A211" s="32"/>
      <c r="B211" s="35">
        <v>85153</v>
      </c>
      <c r="C211" s="48" t="s">
        <v>53</v>
      </c>
      <c r="D211" s="60">
        <v>9000</v>
      </c>
      <c r="E211" s="61"/>
      <c r="F211" s="61"/>
      <c r="G211" s="62"/>
      <c r="H211" s="62"/>
      <c r="I211" s="62"/>
      <c r="J211" s="62"/>
      <c r="K211" s="3"/>
      <c r="L211" s="64"/>
    </row>
    <row r="212" spans="1:12" s="65" customFormat="1" ht="18.75" hidden="1">
      <c r="A212" s="32"/>
      <c r="B212" s="35">
        <v>85154</v>
      </c>
      <c r="C212" s="48" t="s">
        <v>54</v>
      </c>
      <c r="D212" s="60">
        <v>185000</v>
      </c>
      <c r="E212" s="61">
        <f>E213+E214</f>
        <v>0</v>
      </c>
      <c r="F212" s="61">
        <f>F213+F214</f>
        <v>0</v>
      </c>
      <c r="G212" s="62"/>
      <c r="H212" s="62"/>
      <c r="I212" s="62"/>
      <c r="J212" s="62"/>
      <c r="K212" s="3"/>
      <c r="L212" s="64"/>
    </row>
    <row r="213" spans="1:12" s="65" customFormat="1" ht="37.5" hidden="1">
      <c r="A213" s="32"/>
      <c r="B213" s="35"/>
      <c r="C213" s="52" t="s">
        <v>81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/>
      <c r="C214" s="52" t="s">
        <v>83</v>
      </c>
      <c r="D214" s="60"/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>
        <v>85195</v>
      </c>
      <c r="C215" s="48" t="s">
        <v>12</v>
      </c>
      <c r="D215" s="60">
        <v>1000</v>
      </c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/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65" customFormat="1" ht="18.75" hidden="1">
      <c r="A217" s="32"/>
      <c r="B217" s="35"/>
      <c r="C217" s="48" t="s">
        <v>78</v>
      </c>
      <c r="D217" s="60"/>
      <c r="E217" s="61"/>
      <c r="F217" s="61"/>
      <c r="G217" s="62"/>
      <c r="H217" s="62"/>
      <c r="I217" s="62"/>
      <c r="J217" s="62"/>
      <c r="K217" s="3"/>
      <c r="L217" s="64"/>
    </row>
    <row r="218" spans="1:12" s="90" customFormat="1" ht="18.75" hidden="1">
      <c r="A218" s="11">
        <v>852</v>
      </c>
      <c r="B218" s="56"/>
      <c r="C218" s="91" t="s">
        <v>55</v>
      </c>
      <c r="D218" s="87">
        <f>+D219+D221+D224+D225+D228+D231+D234+D237+D240</f>
        <v>4744953</v>
      </c>
      <c r="E218" s="88">
        <f>E240</f>
        <v>0</v>
      </c>
      <c r="F218" s="88">
        <f>F240+F234</f>
        <v>0</v>
      </c>
      <c r="G218" s="73"/>
      <c r="H218" s="73"/>
      <c r="I218" s="73"/>
      <c r="J218" s="73"/>
      <c r="K218" s="74"/>
      <c r="L218" s="89"/>
    </row>
    <row r="219" spans="1:12" s="65" customFormat="1" ht="42" customHeight="1" hidden="1">
      <c r="A219" s="32"/>
      <c r="B219" s="35">
        <v>85201</v>
      </c>
      <c r="C219" s="48" t="s">
        <v>56</v>
      </c>
      <c r="D219" s="60">
        <v>25000</v>
      </c>
      <c r="E219" s="61"/>
      <c r="F219" s="61">
        <f>F220</f>
        <v>0</v>
      </c>
      <c r="G219" s="62"/>
      <c r="H219" s="62"/>
      <c r="I219" s="62"/>
      <c r="J219" s="62"/>
      <c r="K219" s="3"/>
      <c r="L219" s="64"/>
    </row>
    <row r="220" spans="1:12" s="65" customFormat="1" ht="23.25" customHeight="1" hidden="1">
      <c r="A220" s="32"/>
      <c r="B220" s="35"/>
      <c r="C220" s="70" t="s">
        <v>105</v>
      </c>
      <c r="D220" s="60"/>
      <c r="E220" s="61"/>
      <c r="F220" s="61"/>
      <c r="G220" s="109"/>
      <c r="H220" s="62"/>
      <c r="I220" s="62"/>
      <c r="J220" s="62"/>
      <c r="K220" s="3"/>
      <c r="L220" s="64"/>
    </row>
    <row r="221" spans="1:12" s="65" customFormat="1" ht="18.75" hidden="1">
      <c r="A221" s="32"/>
      <c r="B221" s="35">
        <v>85212</v>
      </c>
      <c r="C221" s="48" t="s">
        <v>57</v>
      </c>
      <c r="D221" s="60">
        <v>2867662</v>
      </c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82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37.5" hidden="1">
      <c r="A223" s="32"/>
      <c r="B223" s="35"/>
      <c r="C223" s="52" t="s">
        <v>81</v>
      </c>
      <c r="D223" s="60"/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85213</v>
      </c>
      <c r="C224" s="48" t="s">
        <v>58</v>
      </c>
      <c r="D224" s="60">
        <v>36980</v>
      </c>
      <c r="E224" s="61"/>
      <c r="F224" s="61"/>
      <c r="G224" s="62"/>
      <c r="H224" s="62"/>
      <c r="I224" s="62"/>
      <c r="J224" s="62"/>
      <c r="K224" s="3"/>
      <c r="L224" s="64"/>
    </row>
    <row r="225" spans="1:12" s="65" customFormat="1" ht="18.75" hidden="1">
      <c r="A225" s="32"/>
      <c r="B225" s="35">
        <v>85214</v>
      </c>
      <c r="C225" s="48" t="s">
        <v>59</v>
      </c>
      <c r="D225" s="60">
        <v>693601</v>
      </c>
      <c r="E225" s="61"/>
      <c r="F225" s="61">
        <f>F226+F227</f>
        <v>0</v>
      </c>
      <c r="G225" s="62"/>
      <c r="H225" s="62"/>
      <c r="I225" s="62"/>
      <c r="J225" s="62"/>
      <c r="K225" s="3"/>
      <c r="L225" s="64"/>
    </row>
    <row r="226" spans="1:12" s="65" customFormat="1" ht="37.5" hidden="1">
      <c r="A226" s="32"/>
      <c r="B226" s="35"/>
      <c r="C226" s="52" t="s">
        <v>81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/>
      <c r="C227" s="52" t="s">
        <v>89</v>
      </c>
      <c r="D227" s="60"/>
      <c r="E227" s="61"/>
      <c r="F227" s="61"/>
      <c r="G227" s="62"/>
      <c r="H227" s="62"/>
      <c r="I227" s="62"/>
      <c r="J227" s="62"/>
      <c r="K227" s="3"/>
      <c r="L227" s="64"/>
    </row>
    <row r="228" spans="1:12" s="65" customFormat="1" ht="18.75" hidden="1">
      <c r="A228" s="32"/>
      <c r="B228" s="35">
        <v>85278</v>
      </c>
      <c r="C228" s="48" t="s">
        <v>92</v>
      </c>
      <c r="D228" s="60">
        <v>20000</v>
      </c>
      <c r="E228" s="61">
        <f>E229+E230</f>
        <v>0</v>
      </c>
      <c r="F228" s="61">
        <f>F229+F230</f>
        <v>0</v>
      </c>
      <c r="G228" s="62"/>
      <c r="H228" s="62"/>
      <c r="I228" s="62"/>
      <c r="J228" s="62"/>
      <c r="K228" s="3"/>
      <c r="L228" s="64"/>
    </row>
    <row r="229" spans="1:12" s="65" customFormat="1" ht="37.5" hidden="1">
      <c r="A229" s="32"/>
      <c r="B229" s="35"/>
      <c r="C229" s="52" t="s">
        <v>81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/>
      <c r="C230" s="52" t="s">
        <v>89</v>
      </c>
      <c r="D230" s="60"/>
      <c r="E230" s="61"/>
      <c r="F230" s="61"/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>
        <v>85216</v>
      </c>
      <c r="C231" s="48" t="s">
        <v>107</v>
      </c>
      <c r="D231" s="60"/>
      <c r="E231" s="61"/>
      <c r="F231" s="61">
        <f>F232+F233</f>
        <v>0</v>
      </c>
      <c r="G231" s="62"/>
      <c r="H231" s="62"/>
      <c r="I231" s="62"/>
      <c r="J231" s="62"/>
      <c r="K231" s="3"/>
      <c r="L231" s="64"/>
    </row>
    <row r="232" spans="1:12" s="65" customFormat="1" ht="18.75" hidden="1">
      <c r="A232" s="32"/>
      <c r="B232" s="35"/>
      <c r="C232" s="52" t="s">
        <v>89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37.5" hidden="1">
      <c r="A233" s="32"/>
      <c r="B233" s="35"/>
      <c r="C233" s="52" t="s">
        <v>82</v>
      </c>
      <c r="D233" s="60"/>
      <c r="E233" s="61"/>
      <c r="F233" s="61"/>
      <c r="G233" s="62"/>
      <c r="H233" s="62"/>
      <c r="I233" s="62"/>
      <c r="J233" s="62"/>
      <c r="K233" s="3"/>
      <c r="L233" s="64"/>
    </row>
    <row r="234" spans="1:12" s="65" customFormat="1" ht="18.75" hidden="1">
      <c r="A234" s="32"/>
      <c r="B234" s="35">
        <v>85219</v>
      </c>
      <c r="C234" s="48" t="s">
        <v>60</v>
      </c>
      <c r="D234" s="60">
        <v>779532</v>
      </c>
      <c r="E234" s="61">
        <f>E235+E236</f>
        <v>0</v>
      </c>
      <c r="F234" s="61">
        <f>F235+F236</f>
        <v>0</v>
      </c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130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37.5" hidden="1">
      <c r="A236" s="32"/>
      <c r="B236" s="35"/>
      <c r="C236" s="52" t="s">
        <v>81</v>
      </c>
      <c r="D236" s="60"/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85228</v>
      </c>
      <c r="C237" s="48" t="s">
        <v>61</v>
      </c>
      <c r="D237" s="60">
        <v>116010</v>
      </c>
      <c r="E237" s="61"/>
      <c r="F237" s="61"/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>
        <v>85278</v>
      </c>
      <c r="C238" s="53" t="s">
        <v>88</v>
      </c>
      <c r="D238" s="60"/>
      <c r="E238" s="61"/>
      <c r="F238" s="61">
        <f>F239</f>
        <v>0</v>
      </c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/>
      <c r="C239" s="52" t="s">
        <v>76</v>
      </c>
      <c r="D239" s="60"/>
      <c r="E239" s="61"/>
      <c r="F239" s="61"/>
      <c r="G239" s="62"/>
      <c r="H239" s="62"/>
      <c r="I239" s="62"/>
      <c r="J239" s="62"/>
      <c r="K239" s="3"/>
      <c r="L239" s="64"/>
    </row>
    <row r="240" spans="1:12" s="65" customFormat="1" ht="18.75" hidden="1">
      <c r="A240" s="32"/>
      <c r="B240" s="35">
        <v>85295</v>
      </c>
      <c r="C240" s="48" t="s">
        <v>12</v>
      </c>
      <c r="D240" s="60">
        <v>206168</v>
      </c>
      <c r="E240" s="61">
        <f>E241+E242</f>
        <v>0</v>
      </c>
      <c r="F240" s="61">
        <f>F241+F242+F251</f>
        <v>0</v>
      </c>
      <c r="G240" s="62"/>
      <c r="H240" s="62"/>
      <c r="I240" s="62"/>
      <c r="J240" s="62"/>
      <c r="K240" s="3"/>
      <c r="L240" s="64"/>
    </row>
    <row r="241" spans="1:12" s="65" customFormat="1" ht="37.5" hidden="1">
      <c r="A241" s="32"/>
      <c r="B241" s="35"/>
      <c r="C241" s="52" t="s">
        <v>82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65" customFormat="1" ht="37.5" hidden="1">
      <c r="A242" s="32"/>
      <c r="B242" s="35"/>
      <c r="C242" s="52" t="s">
        <v>81</v>
      </c>
      <c r="D242" s="60"/>
      <c r="E242" s="61"/>
      <c r="F242" s="61"/>
      <c r="G242" s="62"/>
      <c r="H242" s="62"/>
      <c r="I242" s="62"/>
      <c r="J242" s="62"/>
      <c r="K242" s="3"/>
      <c r="L242" s="64"/>
    </row>
    <row r="243" spans="1:12" s="90" customFormat="1" ht="18.75" hidden="1">
      <c r="A243" s="11">
        <v>854</v>
      </c>
      <c r="B243" s="56"/>
      <c r="C243" s="90" t="s">
        <v>62</v>
      </c>
      <c r="D243" s="87">
        <f>SUM(D245:D247)</f>
        <v>195878</v>
      </c>
      <c r="E243" s="88">
        <f>E245</f>
        <v>0</v>
      </c>
      <c r="F243" s="88"/>
      <c r="G243" s="73"/>
      <c r="H243" s="73"/>
      <c r="I243" s="73"/>
      <c r="J243" s="73"/>
      <c r="K243" s="74"/>
      <c r="L243" s="89"/>
    </row>
    <row r="244" spans="1:12" s="65" customFormat="1" ht="18.75" hidden="1">
      <c r="A244" s="32"/>
      <c r="B244" s="35"/>
      <c r="D244" s="60"/>
      <c r="E244" s="61"/>
      <c r="F244" s="61"/>
      <c r="G244" s="62"/>
      <c r="H244" s="62"/>
      <c r="I244" s="62"/>
      <c r="J244" s="62"/>
      <c r="K244" s="3"/>
      <c r="L244" s="64"/>
    </row>
    <row r="245" spans="1:12" s="65" customFormat="1" ht="18.75" hidden="1">
      <c r="A245" s="32"/>
      <c r="B245" s="35">
        <v>85401</v>
      </c>
      <c r="C245" s="65" t="s">
        <v>63</v>
      </c>
      <c r="D245" s="60">
        <v>95500</v>
      </c>
      <c r="E245" s="61">
        <f>E246</f>
        <v>0</v>
      </c>
      <c r="F245" s="61"/>
      <c r="G245" s="62"/>
      <c r="H245" s="62"/>
      <c r="I245" s="62"/>
      <c r="J245" s="62"/>
      <c r="K245" s="3"/>
      <c r="L245" s="64"/>
    </row>
    <row r="246" spans="1:12" s="65" customFormat="1" ht="37.5" hidden="1">
      <c r="A246" s="32"/>
      <c r="B246" s="35"/>
      <c r="C246" s="52" t="s">
        <v>82</v>
      </c>
      <c r="D246" s="60"/>
      <c r="E246" s="61"/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>
        <v>85415</v>
      </c>
      <c r="C247" s="65" t="s">
        <v>64</v>
      </c>
      <c r="D247" s="60">
        <v>100378</v>
      </c>
      <c r="E247" s="61">
        <f>E248</f>
        <v>0</v>
      </c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/>
      <c r="C248" s="52" t="s">
        <v>103</v>
      </c>
      <c r="D248" s="60"/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>
        <v>85495</v>
      </c>
      <c r="C249" s="65" t="s">
        <v>12</v>
      </c>
      <c r="D249" s="60">
        <v>0</v>
      </c>
      <c r="E249" s="61"/>
      <c r="F249" s="61"/>
      <c r="G249" s="62"/>
      <c r="H249" s="62"/>
      <c r="I249" s="62"/>
      <c r="J249" s="62"/>
      <c r="K249" s="3"/>
      <c r="L249" s="64"/>
    </row>
    <row r="250" spans="1:12" s="65" customFormat="1" ht="18.75" hidden="1">
      <c r="A250" s="32"/>
      <c r="B250" s="35"/>
      <c r="D250" s="92"/>
      <c r="E250" s="59"/>
      <c r="F250" s="59"/>
      <c r="G250" s="3"/>
      <c r="H250" s="3"/>
      <c r="I250" s="3"/>
      <c r="J250" s="3"/>
      <c r="K250" s="3"/>
      <c r="L250" s="64"/>
    </row>
    <row r="251" spans="1:12" s="65" customFormat="1" ht="18.75" hidden="1">
      <c r="A251" s="32"/>
      <c r="B251" s="35"/>
      <c r="C251" s="65" t="s">
        <v>76</v>
      </c>
      <c r="D251" s="92"/>
      <c r="E251" s="59"/>
      <c r="F251" s="61"/>
      <c r="G251" s="3"/>
      <c r="H251" s="3"/>
      <c r="I251" s="3"/>
      <c r="J251" s="3"/>
      <c r="K251" s="3"/>
      <c r="L251" s="64"/>
    </row>
    <row r="252" spans="1:12" s="90" customFormat="1" ht="18.75">
      <c r="A252" s="11">
        <v>900</v>
      </c>
      <c r="B252" s="56"/>
      <c r="C252" s="90" t="s">
        <v>65</v>
      </c>
      <c r="D252" s="87">
        <f>+D255+D256+D259</f>
        <v>1612170</v>
      </c>
      <c r="E252" s="88">
        <f>E253+E255+E256+E259</f>
        <v>3373520</v>
      </c>
      <c r="F252" s="88">
        <f>F253+F255+F256+F259</f>
        <v>128697</v>
      </c>
      <c r="G252" s="73"/>
      <c r="H252" s="73"/>
      <c r="I252" s="74"/>
      <c r="J252" s="73"/>
      <c r="K252" s="74"/>
      <c r="L252" s="89"/>
    </row>
    <row r="253" spans="1:12" s="112" customFormat="1" ht="18.75">
      <c r="A253" s="115"/>
      <c r="B253" s="111">
        <v>90002</v>
      </c>
      <c r="C253" s="112" t="s">
        <v>166</v>
      </c>
      <c r="D253" s="113"/>
      <c r="E253" s="114"/>
      <c r="F253" s="114">
        <f>F254</f>
        <v>128697</v>
      </c>
      <c r="G253" s="116"/>
      <c r="H253" s="116"/>
      <c r="I253" s="117"/>
      <c r="J253" s="116"/>
      <c r="K253" s="117"/>
      <c r="L253" s="118"/>
    </row>
    <row r="254" spans="1:12" s="112" customFormat="1" ht="37.5">
      <c r="A254" s="115"/>
      <c r="B254" s="111"/>
      <c r="C254" s="52" t="s">
        <v>177</v>
      </c>
      <c r="D254" s="113"/>
      <c r="E254" s="114"/>
      <c r="F254" s="114">
        <v>128697</v>
      </c>
      <c r="G254" s="116"/>
      <c r="H254" s="116"/>
      <c r="I254" s="117"/>
      <c r="J254" s="116"/>
      <c r="K254" s="117"/>
      <c r="L254" s="118"/>
    </row>
    <row r="255" spans="1:12" s="65" customFormat="1" ht="18.75" hidden="1">
      <c r="A255" s="32"/>
      <c r="B255" s="35">
        <v>90013</v>
      </c>
      <c r="C255" s="65" t="s">
        <v>66</v>
      </c>
      <c r="D255" s="60">
        <v>348970</v>
      </c>
      <c r="E255" s="61"/>
      <c r="F255" s="61"/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>
        <v>90015</v>
      </c>
      <c r="C256" s="65" t="s">
        <v>67</v>
      </c>
      <c r="D256" s="60">
        <v>767500</v>
      </c>
      <c r="E256" s="61"/>
      <c r="F256" s="61">
        <f>F257+F258</f>
        <v>0</v>
      </c>
      <c r="G256" s="62"/>
      <c r="H256" s="62"/>
      <c r="I256" s="3"/>
      <c r="J256" s="62"/>
      <c r="K256" s="3"/>
      <c r="L256" s="64"/>
    </row>
    <row r="257" spans="1:12" s="65" customFormat="1" ht="18.75" hidden="1">
      <c r="A257" s="32"/>
      <c r="B257" s="35"/>
      <c r="C257" s="52" t="s">
        <v>78</v>
      </c>
      <c r="D257" s="60"/>
      <c r="E257" s="61"/>
      <c r="F257" s="61"/>
      <c r="G257" s="62"/>
      <c r="H257" s="62"/>
      <c r="I257" s="3"/>
      <c r="J257" s="62"/>
      <c r="K257" s="3"/>
      <c r="L257" s="64"/>
    </row>
    <row r="258" spans="1:12" s="65" customFormat="1" ht="18.75" hidden="1">
      <c r="A258" s="32"/>
      <c r="B258" s="35"/>
      <c r="C258" s="52" t="s">
        <v>109</v>
      </c>
      <c r="D258" s="60"/>
      <c r="E258" s="61"/>
      <c r="F258" s="61"/>
      <c r="G258" s="62"/>
      <c r="H258" s="62"/>
      <c r="I258" s="3"/>
      <c r="J258" s="62"/>
      <c r="K258" s="3"/>
      <c r="L258" s="64"/>
    </row>
    <row r="259" spans="1:12" s="65" customFormat="1" ht="18.75">
      <c r="A259" s="32"/>
      <c r="B259" s="35">
        <v>90095</v>
      </c>
      <c r="C259" s="65" t="s">
        <v>12</v>
      </c>
      <c r="D259" s="60">
        <v>495700</v>
      </c>
      <c r="E259" s="61">
        <f>E260+E261+E262</f>
        <v>3373520</v>
      </c>
      <c r="F259" s="61">
        <f>F260+F261+F262</f>
        <v>0</v>
      </c>
      <c r="G259" s="62"/>
      <c r="H259" s="62"/>
      <c r="I259" s="3"/>
      <c r="J259" s="62"/>
      <c r="K259" s="3"/>
      <c r="L259" s="64"/>
    </row>
    <row r="260" spans="1:12" s="65" customFormat="1" ht="37.5" hidden="1">
      <c r="A260" s="32"/>
      <c r="B260" s="35"/>
      <c r="C260" s="52" t="s">
        <v>81</v>
      </c>
      <c r="D260" s="60"/>
      <c r="E260" s="61"/>
      <c r="F260" s="61"/>
      <c r="G260" s="62"/>
      <c r="H260" s="62"/>
      <c r="I260" s="3"/>
      <c r="J260" s="62"/>
      <c r="K260" s="3"/>
      <c r="L260" s="64"/>
    </row>
    <row r="261" spans="1:12" s="65" customFormat="1" ht="37.5">
      <c r="A261" s="32"/>
      <c r="B261" s="35"/>
      <c r="C261" s="52" t="s">
        <v>178</v>
      </c>
      <c r="D261" s="60"/>
      <c r="E261" s="61">
        <v>3373520</v>
      </c>
      <c r="F261" s="61"/>
      <c r="G261" s="62"/>
      <c r="H261" s="62"/>
      <c r="I261" s="3"/>
      <c r="J261" s="62"/>
      <c r="K261" s="3"/>
      <c r="L261" s="64"/>
    </row>
    <row r="262" spans="1:12" s="65" customFormat="1" ht="37.5" hidden="1">
      <c r="A262" s="32"/>
      <c r="B262" s="35"/>
      <c r="C262" s="52" t="s">
        <v>170</v>
      </c>
      <c r="D262" s="60"/>
      <c r="E262" s="61"/>
      <c r="F262" s="61"/>
      <c r="G262" s="62"/>
      <c r="H262" s="62"/>
      <c r="I262" s="3"/>
      <c r="J262" s="62"/>
      <c r="K262" s="3"/>
      <c r="L262" s="64"/>
    </row>
    <row r="263" spans="1:12" s="90" customFormat="1" ht="18.75" hidden="1">
      <c r="A263" s="11">
        <v>921</v>
      </c>
      <c r="B263" s="56"/>
      <c r="C263" s="90" t="s">
        <v>68</v>
      </c>
      <c r="D263" s="87">
        <f>+D266+D268+D270+D272</f>
        <v>773000</v>
      </c>
      <c r="E263" s="88">
        <f>E272</f>
        <v>0</v>
      </c>
      <c r="F263" s="88">
        <f>F272+F270+F268+F266+F264</f>
        <v>0</v>
      </c>
      <c r="G263" s="73"/>
      <c r="H263" s="73"/>
      <c r="I263" s="74"/>
      <c r="J263" s="73"/>
      <c r="K263" s="74"/>
      <c r="L263" s="89"/>
    </row>
    <row r="264" spans="1:12" s="112" customFormat="1" ht="18.75" hidden="1">
      <c r="A264" s="115"/>
      <c r="B264" s="111">
        <v>92108</v>
      </c>
      <c r="C264" s="112" t="s">
        <v>115</v>
      </c>
      <c r="D264" s="113"/>
      <c r="E264" s="114"/>
      <c r="F264" s="114">
        <f>F265</f>
        <v>0</v>
      </c>
      <c r="G264" s="116"/>
      <c r="H264" s="116"/>
      <c r="I264" s="117"/>
      <c r="J264" s="116"/>
      <c r="K264" s="117"/>
      <c r="L264" s="118"/>
    </row>
    <row r="265" spans="1:12" s="112" customFormat="1" ht="18.75" hidden="1">
      <c r="A265" s="115"/>
      <c r="B265" s="111"/>
      <c r="C265" s="52" t="s">
        <v>112</v>
      </c>
      <c r="D265" s="113"/>
      <c r="E265" s="114"/>
      <c r="F265" s="114"/>
      <c r="G265" s="116"/>
      <c r="H265" s="116"/>
      <c r="I265" s="117"/>
      <c r="J265" s="116"/>
      <c r="K265" s="117"/>
      <c r="L265" s="118"/>
    </row>
    <row r="266" spans="1:12" s="65" customFormat="1" ht="18.75" hidden="1">
      <c r="A266" s="32"/>
      <c r="B266" s="35">
        <v>92109</v>
      </c>
      <c r="C266" s="65" t="s">
        <v>69</v>
      </c>
      <c r="D266" s="60">
        <v>426000</v>
      </c>
      <c r="E266" s="61">
        <f>E267</f>
        <v>0</v>
      </c>
      <c r="F266" s="61">
        <f>F267</f>
        <v>0</v>
      </c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/>
      <c r="C267" s="52" t="s">
        <v>83</v>
      </c>
      <c r="D267" s="60"/>
      <c r="E267" s="61"/>
      <c r="F267" s="61"/>
      <c r="G267" s="62"/>
      <c r="H267" s="62"/>
      <c r="I267" s="3"/>
      <c r="J267" s="62"/>
      <c r="K267" s="3"/>
      <c r="L267" s="64"/>
    </row>
    <row r="268" spans="1:12" s="65" customFormat="1" ht="18.75" hidden="1">
      <c r="A268" s="32"/>
      <c r="B268" s="35">
        <v>92116</v>
      </c>
      <c r="C268" s="65" t="s">
        <v>70</v>
      </c>
      <c r="D268" s="60">
        <v>300000</v>
      </c>
      <c r="E268" s="61">
        <f>E269</f>
        <v>0</v>
      </c>
      <c r="F268" s="61">
        <f>F269</f>
        <v>0</v>
      </c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/>
      <c r="C269" s="52" t="s">
        <v>112</v>
      </c>
      <c r="D269" s="60"/>
      <c r="E269" s="61"/>
      <c r="F269" s="61"/>
      <c r="G269" s="3"/>
      <c r="H269" s="62"/>
      <c r="I269" s="3"/>
      <c r="J269" s="62"/>
      <c r="K269" s="3"/>
      <c r="L269" s="64"/>
    </row>
    <row r="270" spans="1:12" s="65" customFormat="1" ht="18.75" hidden="1">
      <c r="A270" s="32"/>
      <c r="B270" s="35">
        <v>92120</v>
      </c>
      <c r="C270" s="65" t="s">
        <v>71</v>
      </c>
      <c r="D270" s="60"/>
      <c r="E270" s="61">
        <f>E271</f>
        <v>0</v>
      </c>
      <c r="F270" s="61">
        <f>F271</f>
        <v>0</v>
      </c>
      <c r="G270" s="3"/>
      <c r="H270" s="62"/>
      <c r="I270" s="3"/>
      <c r="J270" s="62"/>
      <c r="K270" s="3"/>
      <c r="L270" s="64"/>
    </row>
    <row r="271" spans="1:12" s="65" customFormat="1" ht="37.5" hidden="1">
      <c r="A271" s="32"/>
      <c r="B271" s="35"/>
      <c r="C271" s="52" t="s">
        <v>91</v>
      </c>
      <c r="D271" s="60"/>
      <c r="E271" s="61"/>
      <c r="F271" s="61"/>
      <c r="G271" s="3"/>
      <c r="H271" s="62"/>
      <c r="I271" s="3"/>
      <c r="J271" s="62"/>
      <c r="K271" s="3"/>
      <c r="L271" s="64"/>
    </row>
    <row r="272" spans="1:12" s="65" customFormat="1" ht="18.75" hidden="1">
      <c r="A272" s="32"/>
      <c r="B272" s="35">
        <v>92195</v>
      </c>
      <c r="C272" s="65" t="s">
        <v>12</v>
      </c>
      <c r="D272" s="60">
        <v>47000</v>
      </c>
      <c r="E272" s="61">
        <f>E274</f>
        <v>0</v>
      </c>
      <c r="F272" s="61">
        <f>F273+F274</f>
        <v>0</v>
      </c>
      <c r="G272" s="3"/>
      <c r="H272" s="62"/>
      <c r="I272" s="3"/>
      <c r="J272" s="62"/>
      <c r="K272" s="3"/>
      <c r="L272" s="64"/>
    </row>
    <row r="273" spans="1:12" s="65" customFormat="1" ht="37.5" hidden="1">
      <c r="A273" s="32"/>
      <c r="B273" s="35"/>
      <c r="C273" s="52" t="s">
        <v>91</v>
      </c>
      <c r="D273" s="60"/>
      <c r="E273" s="61"/>
      <c r="F273" s="61"/>
      <c r="G273" s="3"/>
      <c r="H273" s="62"/>
      <c r="I273" s="3"/>
      <c r="J273" s="62"/>
      <c r="K273" s="3"/>
      <c r="L273" s="64"/>
    </row>
    <row r="274" spans="1:12" s="65" customFormat="1" ht="18.75" hidden="1">
      <c r="A274" s="32"/>
      <c r="B274" s="35"/>
      <c r="C274" s="52" t="s">
        <v>83</v>
      </c>
      <c r="D274" s="60"/>
      <c r="E274" s="61"/>
      <c r="F274" s="61"/>
      <c r="G274" s="3"/>
      <c r="H274" s="62"/>
      <c r="I274" s="3"/>
      <c r="J274" s="62"/>
      <c r="K274" s="3"/>
      <c r="L274" s="64"/>
    </row>
    <row r="275" spans="1:12" s="90" customFormat="1" ht="18.75">
      <c r="A275" s="11">
        <v>926</v>
      </c>
      <c r="B275" s="56"/>
      <c r="C275" s="90" t="s">
        <v>72</v>
      </c>
      <c r="D275" s="87">
        <f>+D276+D280</f>
        <v>292980</v>
      </c>
      <c r="E275" s="88">
        <f>E276</f>
        <v>6500</v>
      </c>
      <c r="F275" s="88">
        <f>F276+F280</f>
        <v>6500</v>
      </c>
      <c r="G275" s="74"/>
      <c r="H275" s="73"/>
      <c r="I275" s="74"/>
      <c r="J275" s="73"/>
      <c r="K275" s="74"/>
      <c r="L275" s="89"/>
    </row>
    <row r="276" spans="1:12" s="65" customFormat="1" ht="18.75">
      <c r="A276" s="32"/>
      <c r="B276" s="35">
        <v>92601</v>
      </c>
      <c r="C276" s="65" t="s">
        <v>73</v>
      </c>
      <c r="D276" s="60">
        <v>105000</v>
      </c>
      <c r="E276" s="61">
        <f>E277+E279</f>
        <v>6500</v>
      </c>
      <c r="F276" s="61">
        <f>F277+F279+F278</f>
        <v>6500</v>
      </c>
      <c r="G276" s="3"/>
      <c r="H276" s="62"/>
      <c r="I276" s="3"/>
      <c r="J276" s="62"/>
      <c r="K276" s="3"/>
      <c r="L276" s="64"/>
    </row>
    <row r="277" spans="1:12" s="65" customFormat="1" ht="37.5">
      <c r="A277" s="32"/>
      <c r="B277" s="35"/>
      <c r="C277" s="52" t="s">
        <v>181</v>
      </c>
      <c r="D277" s="60"/>
      <c r="E277" s="61">
        <v>6500</v>
      </c>
      <c r="F277" s="61"/>
      <c r="G277" s="3"/>
      <c r="H277" s="62"/>
      <c r="I277" s="3"/>
      <c r="J277" s="62"/>
      <c r="K277" s="3"/>
      <c r="L277" s="64"/>
    </row>
    <row r="278" spans="1:12" s="65" customFormat="1" ht="37.5" hidden="1">
      <c r="A278" s="32"/>
      <c r="B278" s="35"/>
      <c r="C278" s="52" t="s">
        <v>81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56.25">
      <c r="A279" s="32"/>
      <c r="B279" s="35"/>
      <c r="C279" s="52" t="s">
        <v>182</v>
      </c>
      <c r="D279" s="60"/>
      <c r="E279" s="61"/>
      <c r="F279" s="61">
        <v>6500</v>
      </c>
      <c r="G279" s="3"/>
      <c r="H279" s="62"/>
      <c r="I279" s="3"/>
      <c r="J279" s="62"/>
      <c r="K279" s="3"/>
      <c r="L279" s="64"/>
    </row>
    <row r="280" spans="1:12" s="65" customFormat="1" ht="18.75" hidden="1">
      <c r="A280" s="32"/>
      <c r="B280" s="35">
        <v>92605</v>
      </c>
      <c r="C280" s="65" t="s">
        <v>74</v>
      </c>
      <c r="D280" s="60">
        <v>187980</v>
      </c>
      <c r="E280" s="61">
        <f>E281+E282</f>
        <v>0</v>
      </c>
      <c r="F280" s="61">
        <f>F281+F282</f>
        <v>0</v>
      </c>
      <c r="G280" s="3"/>
      <c r="H280" s="62"/>
      <c r="I280" s="3"/>
      <c r="J280" s="62"/>
      <c r="K280" s="3"/>
      <c r="L280" s="64"/>
    </row>
    <row r="281" spans="1:12" s="65" customFormat="1" ht="37.5" hidden="1">
      <c r="A281" s="32"/>
      <c r="B281" s="35"/>
      <c r="C281" s="52" t="s">
        <v>82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65" customFormat="1" ht="18.75" hidden="1">
      <c r="A282" s="32"/>
      <c r="B282" s="35"/>
      <c r="C282" s="52" t="s">
        <v>83</v>
      </c>
      <c r="D282" s="60"/>
      <c r="E282" s="61"/>
      <c r="F282" s="61"/>
      <c r="G282" s="3"/>
      <c r="H282" s="62"/>
      <c r="I282" s="3"/>
      <c r="J282" s="62"/>
      <c r="K282" s="3"/>
      <c r="L282" s="64"/>
    </row>
    <row r="283" spans="1:12" s="90" customFormat="1" ht="19.5">
      <c r="A283" s="93"/>
      <c r="B283" s="94"/>
      <c r="C283" s="95" t="s">
        <v>75</v>
      </c>
      <c r="D283" s="96" t="e">
        <f>+D275+D263+D252+D243+D218+D208+D171+D163+D160+D145+D139+D126+D122+D101+D97+D57</f>
        <v>#REF!</v>
      </c>
      <c r="E283" s="97">
        <f>E57+E97+E126++E163+E252+E101+E275</f>
        <v>3380020</v>
      </c>
      <c r="F283" s="97">
        <f>F57+F97+F126++F163+F252+F101+F275</f>
        <v>8245197</v>
      </c>
      <c r="G283" s="98">
        <f>F283-E283</f>
        <v>4865177</v>
      </c>
      <c r="H283" s="98">
        <f>G283-G47</f>
        <v>3712238</v>
      </c>
      <c r="I283" s="98"/>
      <c r="J283" s="98"/>
      <c r="K283" s="74"/>
      <c r="L283" s="89"/>
    </row>
    <row r="284" spans="1:10" ht="36" customHeight="1">
      <c r="A284" s="27"/>
      <c r="B284" s="3"/>
      <c r="C284" s="3"/>
      <c r="D284" s="3"/>
      <c r="E284" s="62"/>
      <c r="J284" s="62"/>
    </row>
    <row r="285" spans="1:10" ht="18.75">
      <c r="A285" s="337" t="s">
        <v>93</v>
      </c>
      <c r="B285" s="337"/>
      <c r="C285" s="337"/>
      <c r="D285" s="3"/>
      <c r="E285" s="62"/>
      <c r="J285" s="62"/>
    </row>
    <row r="286" spans="1:10" ht="2.25" customHeight="1">
      <c r="A286" s="27"/>
      <c r="B286" s="3"/>
      <c r="C286" s="3"/>
      <c r="D286" s="3"/>
      <c r="J286" s="62"/>
    </row>
    <row r="287" spans="1:10" ht="8.25" customHeight="1">
      <c r="A287" s="27"/>
      <c r="B287" s="3"/>
      <c r="C287" s="3"/>
      <c r="D287" s="3"/>
      <c r="J287" s="62"/>
    </row>
    <row r="288" spans="1:10" s="74" customFormat="1" ht="18.75">
      <c r="A288" s="11"/>
      <c r="B288" s="76" t="s">
        <v>94</v>
      </c>
      <c r="C288" s="76"/>
      <c r="D288" s="76"/>
      <c r="E288" s="76" t="s">
        <v>79</v>
      </c>
      <c r="F288" s="76" t="s">
        <v>80</v>
      </c>
      <c r="J288" s="73"/>
    </row>
    <row r="289" spans="1:10" ht="18.75">
      <c r="A289" s="32"/>
      <c r="B289" s="59"/>
      <c r="C289" s="59"/>
      <c r="D289" s="59"/>
      <c r="E289" s="59"/>
      <c r="F289" s="59"/>
      <c r="J289" s="62"/>
    </row>
    <row r="290" spans="1:10" ht="56.25">
      <c r="A290" s="32"/>
      <c r="B290" s="32">
        <v>903</v>
      </c>
      <c r="C290" s="99" t="s">
        <v>97</v>
      </c>
      <c r="D290" s="59"/>
      <c r="E290" s="61"/>
      <c r="F290" s="61">
        <f>1000000+2199440</f>
        <v>3199440</v>
      </c>
      <c r="J290" s="62"/>
    </row>
    <row r="291" spans="1:10" ht="56.25" hidden="1">
      <c r="A291" s="298"/>
      <c r="B291" s="32">
        <v>902</v>
      </c>
      <c r="C291" s="335" t="s">
        <v>158</v>
      </c>
      <c r="D291" s="59"/>
      <c r="E291" s="61"/>
      <c r="F291" s="61"/>
      <c r="J291" s="62"/>
    </row>
    <row r="292" spans="1:10" ht="38.25">
      <c r="A292" s="344"/>
      <c r="B292" s="32">
        <v>952</v>
      </c>
      <c r="C292" s="100" t="s">
        <v>95</v>
      </c>
      <c r="D292" s="59"/>
      <c r="E292" s="61"/>
      <c r="F292" s="61">
        <v>1000000</v>
      </c>
      <c r="G292" s="104"/>
      <c r="J292" s="62"/>
    </row>
    <row r="293" spans="1:10" ht="18.75">
      <c r="A293" s="345"/>
      <c r="B293" s="32">
        <v>950</v>
      </c>
      <c r="C293" s="100" t="s">
        <v>108</v>
      </c>
      <c r="D293" s="59"/>
      <c r="E293" s="61"/>
      <c r="F293" s="61">
        <v>712238</v>
      </c>
      <c r="J293" s="62"/>
    </row>
    <row r="294" spans="1:10" s="104" customFormat="1" ht="18" customHeight="1">
      <c r="A294" s="345"/>
      <c r="B294" s="32">
        <v>931</v>
      </c>
      <c r="C294" s="100" t="s">
        <v>163</v>
      </c>
      <c r="D294" s="102"/>
      <c r="E294" s="61"/>
      <c r="F294" s="103">
        <v>2000000</v>
      </c>
      <c r="J294" s="105"/>
    </row>
    <row r="295" spans="1:10" s="104" customFormat="1" ht="19.5" hidden="1">
      <c r="A295" s="346"/>
      <c r="B295" s="110"/>
      <c r="C295" s="101"/>
      <c r="D295" s="102"/>
      <c r="E295" s="103"/>
      <c r="F295" s="103"/>
      <c r="J295" s="105"/>
    </row>
    <row r="296" spans="1:10" ht="18.75">
      <c r="A296" s="347" t="s">
        <v>75</v>
      </c>
      <c r="B296" s="348"/>
      <c r="C296" s="349"/>
      <c r="D296" s="59"/>
      <c r="E296" s="61">
        <f>E290+E292+E294</f>
        <v>0</v>
      </c>
      <c r="F296" s="61">
        <f>F290+F292+F294+F293</f>
        <v>6911678</v>
      </c>
      <c r="G296" s="62">
        <f>F296-E296</f>
        <v>6911678</v>
      </c>
      <c r="H296" s="62"/>
      <c r="J296" s="62"/>
    </row>
    <row r="297" spans="1:10" ht="30.75" customHeight="1">
      <c r="A297" s="27"/>
      <c r="B297" s="3"/>
      <c r="C297" s="3"/>
      <c r="D297" s="3"/>
      <c r="G297" s="62"/>
      <c r="J297" s="62"/>
    </row>
    <row r="298" spans="1:10" ht="18.75">
      <c r="A298" s="337" t="s">
        <v>98</v>
      </c>
      <c r="B298" s="337"/>
      <c r="C298" s="337"/>
      <c r="D298" s="3"/>
      <c r="E298" s="62"/>
      <c r="H298" s="62"/>
      <c r="J298" s="62"/>
    </row>
    <row r="299" spans="1:10" ht="27" customHeight="1">
      <c r="A299" s="27"/>
      <c r="B299" s="3"/>
      <c r="C299" s="3"/>
      <c r="D299" s="3"/>
      <c r="J299" s="62"/>
    </row>
    <row r="300" spans="1:10" s="74" customFormat="1" ht="18.75">
      <c r="A300" s="11"/>
      <c r="B300" s="76" t="s">
        <v>94</v>
      </c>
      <c r="C300" s="76"/>
      <c r="D300" s="76"/>
      <c r="E300" s="76" t="s">
        <v>79</v>
      </c>
      <c r="F300" s="76" t="s">
        <v>80</v>
      </c>
      <c r="J300" s="73"/>
    </row>
    <row r="301" spans="1:10" s="328" customFormat="1" ht="18.75">
      <c r="A301" s="326"/>
      <c r="B301" s="327"/>
      <c r="C301" s="327"/>
      <c r="D301" s="327"/>
      <c r="E301" s="327"/>
      <c r="F301" s="327"/>
      <c r="J301" s="329"/>
    </row>
    <row r="302" spans="1:10" s="3" customFormat="1" ht="18.75" hidden="1">
      <c r="A302" s="32"/>
      <c r="B302" s="32">
        <v>991</v>
      </c>
      <c r="C302" s="59" t="s">
        <v>156</v>
      </c>
      <c r="D302" s="59"/>
      <c r="E302" s="61"/>
      <c r="F302" s="61"/>
      <c r="J302" s="62"/>
    </row>
    <row r="303" spans="1:10" s="3" customFormat="1" ht="37.5" hidden="1">
      <c r="A303" s="32"/>
      <c r="B303" s="32">
        <v>962</v>
      </c>
      <c r="C303" s="99" t="s">
        <v>157</v>
      </c>
      <c r="D303" s="59"/>
      <c r="E303" s="59"/>
      <c r="F303" s="61"/>
      <c r="J303" s="62"/>
    </row>
    <row r="304" spans="1:25" s="3" customFormat="1" ht="18.75">
      <c r="A304" s="32"/>
      <c r="B304" s="32">
        <v>992</v>
      </c>
      <c r="C304" s="59" t="s">
        <v>96</v>
      </c>
      <c r="D304" s="59"/>
      <c r="E304" s="61">
        <v>358</v>
      </c>
      <c r="F304" s="61"/>
      <c r="H304" s="62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3" customFormat="1" ht="56.25">
      <c r="A305" s="32"/>
      <c r="B305" s="32">
        <v>963</v>
      </c>
      <c r="C305" s="99" t="s">
        <v>104</v>
      </c>
      <c r="D305" s="59"/>
      <c r="E305" s="61"/>
      <c r="F305" s="61">
        <f>1000000+358+2199440</f>
        <v>3199798</v>
      </c>
      <c r="J305" s="6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10" s="3" customFormat="1" ht="18.75">
      <c r="A306" s="347" t="s">
        <v>75</v>
      </c>
      <c r="B306" s="350"/>
      <c r="C306" s="349"/>
      <c r="D306" s="59"/>
      <c r="E306" s="61">
        <f>E302+E304+E305+E303</f>
        <v>358</v>
      </c>
      <c r="F306" s="61">
        <f>F302+F304+F305+F303</f>
        <v>3199798</v>
      </c>
      <c r="G306" s="62">
        <f>F306-E306</f>
        <v>3199440</v>
      </c>
      <c r="H306" s="62">
        <f>G47-G283+G296-G306</f>
        <v>0</v>
      </c>
      <c r="J306" s="62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8.75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3" customFormat="1" ht="19.5" hidden="1" thickBot="1">
      <c r="A319" s="27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="3" customFormat="1" ht="19.5" hidden="1" thickBot="1">
      <c r="A326" s="27"/>
    </row>
    <row r="327" spans="1:9" s="3" customFormat="1" ht="18.75">
      <c r="A327" s="27"/>
      <c r="I327" s="333"/>
    </row>
    <row r="328" spans="1:9" s="3" customFormat="1" ht="19.5" thickBot="1">
      <c r="A328" s="27"/>
      <c r="I328" s="334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  <row r="582" s="3" customFormat="1" ht="18.75">
      <c r="A582" s="27"/>
    </row>
  </sheetData>
  <sheetProtection/>
  <mergeCells count="51">
    <mergeCell ref="B18:D18"/>
    <mergeCell ref="B17:C17"/>
    <mergeCell ref="B16:C16"/>
    <mergeCell ref="B25:C25"/>
    <mergeCell ref="B21:C21"/>
    <mergeCell ref="B39:C39"/>
    <mergeCell ref="B24:C24"/>
    <mergeCell ref="B36:C36"/>
    <mergeCell ref="B23:C23"/>
    <mergeCell ref="B26:C26"/>
    <mergeCell ref="B41:C41"/>
    <mergeCell ref="B28:C28"/>
    <mergeCell ref="B37:C37"/>
    <mergeCell ref="I1:J1"/>
    <mergeCell ref="A6:C6"/>
    <mergeCell ref="E1:F3"/>
    <mergeCell ref="A4:C4"/>
    <mergeCell ref="B8:C8"/>
    <mergeCell ref="B27:C27"/>
    <mergeCell ref="B10:D10"/>
    <mergeCell ref="B11:D11"/>
    <mergeCell ref="B13:C13"/>
    <mergeCell ref="B22:C22"/>
    <mergeCell ref="B12:C12"/>
    <mergeCell ref="F51:F55"/>
    <mergeCell ref="A285:C285"/>
    <mergeCell ref="B29:C29"/>
    <mergeCell ref="B33:C33"/>
    <mergeCell ref="B14:C14"/>
    <mergeCell ref="B15:C15"/>
    <mergeCell ref="B19:C19"/>
    <mergeCell ref="B20:D20"/>
    <mergeCell ref="B40:C40"/>
    <mergeCell ref="A306:C306"/>
    <mergeCell ref="E51:E55"/>
    <mergeCell ref="B31:C31"/>
    <mergeCell ref="B45:C45"/>
    <mergeCell ref="B44:C44"/>
    <mergeCell ref="B9:C9"/>
    <mergeCell ref="B35:C35"/>
    <mergeCell ref="A49:C49"/>
    <mergeCell ref="B30:C30"/>
    <mergeCell ref="B32:C32"/>
    <mergeCell ref="A298:C298"/>
    <mergeCell ref="B38:C38"/>
    <mergeCell ref="B46:C46"/>
    <mergeCell ref="B43:C43"/>
    <mergeCell ref="B47:C47"/>
    <mergeCell ref="B42:C42"/>
    <mergeCell ref="A292:A295"/>
    <mergeCell ref="A296:C296"/>
  </mergeCells>
  <printOptions/>
  <pageMargins left="0.7480314960629921" right="0.7480314960629921" top="0.15748031496062992" bottom="0.5118110236220472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97"/>
      <c r="F1" s="397"/>
      <c r="I1" s="398"/>
      <c r="J1" s="398"/>
    </row>
    <row r="2" spans="1:10" ht="18.75">
      <c r="A2" s="132"/>
      <c r="B2" s="132"/>
      <c r="C2" s="132"/>
      <c r="D2" s="132"/>
      <c r="E2" s="397"/>
      <c r="F2" s="397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97"/>
      <c r="F3" s="397"/>
      <c r="G3" s="135"/>
      <c r="H3" s="135"/>
      <c r="I3" s="135"/>
      <c r="J3" s="135"/>
    </row>
    <row r="4" spans="1:11" s="137" customFormat="1" ht="18.75">
      <c r="A4" s="399"/>
      <c r="B4" s="399"/>
      <c r="C4" s="399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8"/>
      <c r="B6" s="378"/>
      <c r="C6" s="378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400"/>
      <c r="C8" s="401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95"/>
      <c r="C10" s="396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6"/>
      <c r="C12" s="394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95"/>
      <c r="C13" s="396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6"/>
      <c r="C14" s="394"/>
      <c r="D14" s="387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6"/>
      <c r="C15" s="387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95"/>
      <c r="C16" s="396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6"/>
      <c r="C17" s="387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6"/>
      <c r="C18" s="387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8"/>
      <c r="C19" s="389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6"/>
      <c r="C20" s="387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90"/>
      <c r="C21" s="391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6"/>
      <c r="C22" s="387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92"/>
      <c r="C23" s="393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8"/>
      <c r="B25" s="378"/>
      <c r="C25" s="378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79"/>
      <c r="F27" s="379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80"/>
      <c r="F28" s="380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80"/>
      <c r="F29" s="380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80"/>
      <c r="F30" s="380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81"/>
      <c r="F31" s="381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74"/>
      <c r="B237" s="374"/>
      <c r="C237" s="374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82"/>
      <c r="B243" s="211"/>
      <c r="C243" s="270"/>
      <c r="D243" s="216"/>
      <c r="E243" s="218"/>
      <c r="F243" s="218"/>
      <c r="J243" s="219"/>
    </row>
    <row r="244" spans="1:10" ht="18.75">
      <c r="A244" s="383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83"/>
      <c r="B245" s="272"/>
      <c r="C245" s="273"/>
      <c r="D245" s="274"/>
      <c r="E245" s="275"/>
      <c r="F245" s="275"/>
      <c r="J245" s="277"/>
    </row>
    <row r="246" spans="1:10" s="276" customFormat="1" ht="19.5">
      <c r="A246" s="384"/>
      <c r="B246" s="278"/>
      <c r="C246" s="273"/>
      <c r="D246" s="274"/>
      <c r="E246" s="275"/>
      <c r="F246" s="275"/>
      <c r="J246" s="277"/>
    </row>
    <row r="247" spans="1:10" ht="18.75">
      <c r="A247" s="375"/>
      <c r="B247" s="385"/>
      <c r="C247" s="377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74"/>
      <c r="B249" s="374"/>
      <c r="C249" s="374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75"/>
      <c r="B255" s="376"/>
      <c r="C255" s="377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E1:F3"/>
    <mergeCell ref="I1:J1"/>
    <mergeCell ref="A4:C4"/>
    <mergeCell ref="A6:C6"/>
    <mergeCell ref="B8:C8"/>
    <mergeCell ref="B10:C10"/>
    <mergeCell ref="B12:C12"/>
    <mergeCell ref="B13:C13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9:C249"/>
    <mergeCell ref="A255:C255"/>
    <mergeCell ref="A25:C25"/>
    <mergeCell ref="E27:E31"/>
    <mergeCell ref="F27:F31"/>
    <mergeCell ref="A237:C237"/>
    <mergeCell ref="A243:A246"/>
    <mergeCell ref="A247:C2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119</v>
      </c>
      <c r="C1" s="287"/>
      <c r="D1" s="291"/>
      <c r="E1" s="291"/>
      <c r="F1" s="291"/>
    </row>
    <row r="2" spans="2:6" ht="12.75">
      <c r="B2" s="287" t="s">
        <v>120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121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122</v>
      </c>
      <c r="C6" s="287"/>
      <c r="D6" s="291"/>
      <c r="E6" s="291" t="s">
        <v>123</v>
      </c>
      <c r="F6" s="291" t="s">
        <v>124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125</v>
      </c>
      <c r="C8" s="290"/>
      <c r="D8" s="293"/>
      <c r="E8" s="293">
        <v>9</v>
      </c>
      <c r="F8" s="294" t="s">
        <v>126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2014-04-30T11:15:39Z</cp:lastPrinted>
  <dcterms:created xsi:type="dcterms:W3CDTF">2010-05-05T12:06:38Z</dcterms:created>
  <dcterms:modified xsi:type="dcterms:W3CDTF">2014-04-30T11:17:00Z</dcterms:modified>
  <cp:category/>
  <cp:version/>
  <cp:contentType/>
  <cp:contentStatus/>
</cp:coreProperties>
</file>