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'zal_1'!$A$1:$F$385</definedName>
  </definedNames>
  <calcPr fullCalcOnLoad="1"/>
</workbook>
</file>

<file path=xl/sharedStrings.xml><?xml version="1.0" encoding="utf-8"?>
<sst xmlns="http://schemas.openxmlformats.org/spreadsheetml/2006/main" count="407" uniqueCount="166">
  <si>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</si>
  <si>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</si>
  <si>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</si>
  <si>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</si>
  <si>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</si>
  <si>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</si>
  <si>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</si>
  <si>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</si>
  <si>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</si>
  <si>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</si>
  <si>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</si>
  <si>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</si>
  <si>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</si>
  <si>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</si>
  <si>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</si>
  <si>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</si>
  <si>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</si>
  <si>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</si>
  <si>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</si>
  <si>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</si>
  <si>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</si>
  <si>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</si>
  <si>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</si>
  <si>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</si>
  <si>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</si>
  <si>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</si>
  <si>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</si>
  <si>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</si>
  <si>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</si>
  <si>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</si>
  <si>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</si>
  <si>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</si>
  <si>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</si>
  <si>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</si>
  <si>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</si>
  <si>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</si>
  <si>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</si>
  <si>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</si>
  <si>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</si>
  <si>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</si>
  <si>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</si>
  <si>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</si>
  <si>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</si>
  <si>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</si>
  <si>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</si>
  <si>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</si>
  <si>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</si>
  <si>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</si>
  <si>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</si>
  <si>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</si>
  <si>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</si>
  <si>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</si>
  <si>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</si>
  <si>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</si>
  <si>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</si>
  <si>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</si>
  <si>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</si>
  <si>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</si>
  <si>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</si>
  <si>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</si>
  <si>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</si>
  <si>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</si>
  <si>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</si>
  <si>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</si>
  <si>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</si>
  <si>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</si>
  <si>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</si>
  <si>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</si>
  <si>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</si>
  <si>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</si>
  <si>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</si>
  <si>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</si>
  <si>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</si>
  <si>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</si>
  <si>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</si>
  <si>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</si>
  <si>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</si>
  <si>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</si>
  <si>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</si>
  <si>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</si>
  <si>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</si>
  <si>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</si>
  <si>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</si>
  <si>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</si>
  <si>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</si>
  <si>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</si>
  <si>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</si>
  <si>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</si>
  <si>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</si>
  <si>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</si>
  <si>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</si>
  <si>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</si>
  <si>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</si>
  <si>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</si>
  <si>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</si>
  <si>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</si>
  <si>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</si>
  <si>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</si>
  <si>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</si>
  <si>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</si>
  <si>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</si>
  <si>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</si>
  <si>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</si>
  <si>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</si>
  <si>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</si>
  <si>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</si>
  <si>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</si>
  <si>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</si>
  <si>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</si>
  <si>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</si>
  <si>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</si>
  <si>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</si>
  <si>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</si>
  <si>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</si>
  <si>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</si>
  <si>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</si>
  <si>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</si>
  <si>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</si>
  <si>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</si>
  <si>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</si>
  <si>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</si>
  <si>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</si>
  <si>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</si>
  <si>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</si>
  <si>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</si>
  <si>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</si>
  <si>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</si>
  <si>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</si>
  <si>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</si>
  <si>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</si>
  <si>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</si>
  <si>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</si>
  <si>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</si>
  <si>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</si>
  <si>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</si>
  <si>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</si>
  <si>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</si>
  <si>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</si>
  <si>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</si>
  <si>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</si>
  <si>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</si>
  <si>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</si>
  <si>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</si>
  <si>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</si>
  <si>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</si>
  <si>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</si>
  <si>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</si>
  <si>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</si>
  <si>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</si>
  <si>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</si>
  <si>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</si>
  <si>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</si>
  <si>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</si>
  <si>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</si>
  <si>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</si>
  <si>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</si>
  <si>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</si>
  <si>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</si>
  <si>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</si>
  <si>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</si>
  <si>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</si>
  <si>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</si>
  <si>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</si>
  <si>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</si>
  <si>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</si>
  <si>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Załącznik nr 1 do Zarządzenia Wójta Gminy Kłomnice nr 14/2019 z dnia 25.01.2019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</si>
</sst>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0"/>
  <sheetViews>
    <sheetView tabSelected="1" zoomScalePageLayoutView="0" workbookViewId="0" topLeftCell="A1">
      <selection activeCell="F131" sqref="F131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02" t="s">
        <v>165</v>
      </c>
      <c r="F1" s="202"/>
      <c r="I1" s="198"/>
      <c r="J1" s="198"/>
    </row>
    <row r="2" spans="1:10" ht="18.75">
      <c r="A2" s="5"/>
      <c r="B2" s="5"/>
      <c r="C2" s="5" t="s">
        <v>123</v>
      </c>
      <c r="D2" s="5"/>
      <c r="E2" s="202"/>
      <c r="F2" s="202"/>
      <c r="G2" s="5"/>
      <c r="H2" s="5"/>
      <c r="I2" s="6"/>
      <c r="J2" s="5"/>
    </row>
    <row r="3" spans="1:10" ht="18.75">
      <c r="A3" s="7"/>
      <c r="B3" s="7"/>
      <c r="C3" s="7"/>
      <c r="D3" s="7"/>
      <c r="E3" s="202"/>
      <c r="F3" s="202"/>
      <c r="G3" s="7"/>
      <c r="H3" s="7"/>
      <c r="I3" s="8"/>
      <c r="J3" s="7"/>
    </row>
    <row r="4" spans="1:11" s="10" customFormat="1" ht="18.75">
      <c r="A4" s="214" t="s">
        <v>0</v>
      </c>
      <c r="B4" s="214"/>
      <c r="C4" s="214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3" t="s">
        <v>1</v>
      </c>
      <c r="B6" s="203"/>
      <c r="C6" s="203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92" t="s">
        <v>3</v>
      </c>
      <c r="C9" s="193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192"/>
      <c r="C10" s="193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4" t="s">
        <v>16</v>
      </c>
      <c r="C11" s="20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0" t="s">
        <v>126</v>
      </c>
      <c r="C12" s="19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138</v>
      </c>
      <c r="B13" s="199" t="s">
        <v>47</v>
      </c>
      <c r="C13" s="20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139</v>
      </c>
      <c r="C14" s="201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114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7" t="s">
        <v>56</v>
      </c>
      <c r="C16" s="208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126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88" t="s">
        <v>152</v>
      </c>
      <c r="C18" s="206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0" t="s">
        <v>126</v>
      </c>
      <c r="C19" s="191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196" t="s">
        <v>74</v>
      </c>
      <c r="C20" s="197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114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128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99" t="s">
        <v>135</v>
      </c>
      <c r="C23" s="200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126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88" t="s">
        <v>118</v>
      </c>
      <c r="C26" s="189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115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194" t="s">
        <v>7</v>
      </c>
      <c r="C28" s="195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0" t="s">
        <v>114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0" t="s">
        <v>126</v>
      </c>
      <c r="C30" s="191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88" t="s">
        <v>85</v>
      </c>
      <c r="C31" s="189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126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196" t="s">
        <v>9</v>
      </c>
      <c r="C33" s="197"/>
      <c r="D33" s="19"/>
      <c r="E33" s="20">
        <f>E35+E34</f>
        <v>0</v>
      </c>
      <c r="F33" s="20">
        <f>F35+F34</f>
        <v>48.25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0" t="s">
        <v>114</v>
      </c>
      <c r="C34" s="191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>
      <c r="A35" s="14"/>
      <c r="B35" s="190" t="s">
        <v>126</v>
      </c>
      <c r="C35" s="191"/>
      <c r="D35" s="16"/>
      <c r="E35" s="25"/>
      <c r="F35" s="25">
        <v>48.25</v>
      </c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99" t="s">
        <v>10</v>
      </c>
      <c r="C36" s="200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130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114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88" t="s">
        <v>141</v>
      </c>
      <c r="C39" s="206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126</v>
      </c>
      <c r="C40" s="201"/>
      <c r="D40" s="191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0" t="s">
        <v>114</v>
      </c>
      <c r="C41" s="201"/>
      <c r="D41" s="191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0" t="s">
        <v>142</v>
      </c>
      <c r="C42" s="201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88" t="s">
        <v>103</v>
      </c>
      <c r="C43" s="206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0" t="s">
        <v>164</v>
      </c>
      <c r="C44" s="191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215" t="s">
        <v>11</v>
      </c>
      <c r="C45" s="216"/>
      <c r="D45" s="29"/>
      <c r="E45" s="30">
        <f>E42+E33+E20</f>
        <v>0</v>
      </c>
      <c r="F45" s="30">
        <f>F33+F31+F28+F26+F23+F13+F36+F20+F39+F16+F18+F11+F43</f>
        <v>48.25</v>
      </c>
      <c r="G45" s="31"/>
      <c r="H45" s="32">
        <f>F45-E45</f>
        <v>48.25</v>
      </c>
      <c r="I45" s="33"/>
      <c r="J45" s="34">
        <f>F45-E45</f>
        <v>48.25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3" t="s">
        <v>12</v>
      </c>
      <c r="B47" s="203"/>
      <c r="C47" s="203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 hidden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0</v>
      </c>
      <c r="F52" s="47">
        <f>F82+F53+F62+F73</f>
        <v>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 hidden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0</v>
      </c>
      <c r="F62" s="55">
        <f>F63+F64+F65+F66+F67+F68+F69+F70</f>
        <v>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29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159</v>
      </c>
      <c r="C73" s="63" t="s">
        <v>160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 hidden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0</v>
      </c>
      <c r="F92" s="47">
        <f>F96+F100+F93</f>
        <v>0</v>
      </c>
      <c r="G92" s="48"/>
      <c r="H92" s="71" t="s">
        <v>123</v>
      </c>
      <c r="I92" s="72"/>
      <c r="J92" s="48"/>
      <c r="K92" s="73"/>
      <c r="L92" s="74"/>
    </row>
    <row r="93" spans="2:12" s="61" customFormat="1" ht="36" customHeight="1" hidden="1">
      <c r="B93" s="76">
        <v>60011</v>
      </c>
      <c r="C93" s="63" t="s">
        <v>163</v>
      </c>
      <c r="D93" s="54">
        <v>1174650</v>
      </c>
      <c r="E93" s="55">
        <f>+E95</f>
        <v>0</v>
      </c>
      <c r="F93" s="55">
        <f>F94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 hidden="1">
      <c r="A96" s="134"/>
      <c r="B96" s="76">
        <v>60016</v>
      </c>
      <c r="C96" s="63" t="s">
        <v>48</v>
      </c>
      <c r="D96" s="54">
        <v>2961951</v>
      </c>
      <c r="E96" s="55">
        <f>E99+E98</f>
        <v>0</v>
      </c>
      <c r="F96" s="55">
        <f>F98+F99+F105+F112+F97</f>
        <v>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 hidden="1">
      <c r="A98" s="168"/>
      <c r="B98" s="76"/>
      <c r="C98" s="62" t="s">
        <v>20</v>
      </c>
      <c r="D98" s="54"/>
      <c r="E98" s="55"/>
      <c r="F98" s="55"/>
      <c r="G98" s="56"/>
      <c r="H98" s="57"/>
      <c r="I98" s="58"/>
      <c r="J98" s="56"/>
      <c r="K98" s="59"/>
      <c r="L98" s="60"/>
    </row>
    <row r="99" spans="1:12" s="61" customFormat="1" ht="18.75" customHeight="1" hidden="1">
      <c r="A99" s="168"/>
      <c r="B99" s="76"/>
      <c r="C99" s="62" t="s">
        <v>26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7.25" customHeight="1" hidden="1">
      <c r="A100" s="168"/>
      <c r="B100" s="76">
        <v>60017</v>
      </c>
      <c r="C100" s="63" t="s">
        <v>49</v>
      </c>
      <c r="D100" s="54">
        <v>27000</v>
      </c>
      <c r="E100" s="55">
        <f>E102+E101</f>
        <v>0</v>
      </c>
      <c r="F100" s="55">
        <f>F102+F101</f>
        <v>0</v>
      </c>
      <c r="G100" s="56"/>
      <c r="H100" s="57"/>
      <c r="I100" s="58"/>
      <c r="J100" s="57"/>
      <c r="K100" s="59"/>
      <c r="L100" s="60"/>
    </row>
    <row r="101" spans="1:12" s="61" customFormat="1" ht="37.5" customHeight="1" hidden="1">
      <c r="A101" s="168"/>
      <c r="B101" s="76"/>
      <c r="C101" s="62" t="s">
        <v>20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 hidden="1">
      <c r="A113" s="27">
        <v>710</v>
      </c>
      <c r="B113" s="75"/>
      <c r="C113" s="26" t="s">
        <v>129</v>
      </c>
      <c r="D113" s="46">
        <v>73800</v>
      </c>
      <c r="E113" s="47">
        <f>E114+E117</f>
        <v>0</v>
      </c>
      <c r="F113" s="47">
        <f>F114+F117</f>
        <v>0</v>
      </c>
      <c r="G113" s="48"/>
      <c r="H113" s="71"/>
      <c r="I113" s="72"/>
      <c r="J113" s="73"/>
      <c r="K113" s="73"/>
      <c r="L113" s="74"/>
    </row>
    <row r="114" spans="2:12" s="78" customFormat="1" ht="21" customHeight="1" hidden="1">
      <c r="B114" s="60">
        <v>71004</v>
      </c>
      <c r="C114" s="63" t="s">
        <v>54</v>
      </c>
      <c r="D114" s="79">
        <v>67800</v>
      </c>
      <c r="E114" s="55">
        <f>E115+E116</f>
        <v>0</v>
      </c>
      <c r="F114" s="55">
        <f>F115+F116</f>
        <v>0</v>
      </c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58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20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>
      <c r="A119" s="27">
        <v>750</v>
      </c>
      <c r="B119" s="27"/>
      <c r="C119" s="26" t="s">
        <v>56</v>
      </c>
      <c r="D119" s="87">
        <v>2964067.17</v>
      </c>
      <c r="E119" s="47">
        <f>E120+E127+E139+E124+E132+E135</f>
        <v>93010</v>
      </c>
      <c r="F119" s="47">
        <f>F120+F132+F139+F127+F124+F135</f>
        <v>93010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55.5" customHeight="1" hidden="1">
      <c r="A121" s="61"/>
      <c r="B121" s="61"/>
      <c r="C121" s="62" t="s">
        <v>38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55.5" customHeight="1" hidden="1">
      <c r="A123" s="61"/>
      <c r="B123" s="61"/>
      <c r="C123" s="62" t="s">
        <v>39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 hidden="1">
      <c r="A124" s="61"/>
      <c r="B124" s="61">
        <v>75022</v>
      </c>
      <c r="C124" s="63" t="s">
        <v>59</v>
      </c>
      <c r="D124" s="79">
        <v>225550</v>
      </c>
      <c r="E124" s="55">
        <f>E125+E126</f>
        <v>0</v>
      </c>
      <c r="F124" s="82">
        <f>F125</f>
        <v>0</v>
      </c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20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21" customHeight="1">
      <c r="A127" s="61"/>
      <c r="B127" s="61">
        <v>75023</v>
      </c>
      <c r="C127" s="63" t="s">
        <v>60</v>
      </c>
      <c r="D127" s="79">
        <v>2187650</v>
      </c>
      <c r="E127" s="55">
        <f>E129+E130+E128+E131</f>
        <v>93010</v>
      </c>
      <c r="F127" s="55">
        <f>F129+F130+F131+F128</f>
        <v>76870</v>
      </c>
      <c r="G127" s="80"/>
      <c r="H127" s="80"/>
      <c r="I127" s="3"/>
      <c r="J127" s="80"/>
      <c r="K127" s="2"/>
      <c r="L127" s="81"/>
    </row>
    <row r="128" spans="1:12" s="78" customFormat="1" ht="36" customHeight="1">
      <c r="A128" s="61"/>
      <c r="B128" s="61"/>
      <c r="C128" s="62" t="s">
        <v>19</v>
      </c>
      <c r="D128" s="79"/>
      <c r="E128" s="55">
        <v>88140</v>
      </c>
      <c r="F128" s="82"/>
      <c r="G128" s="80"/>
      <c r="H128" s="80"/>
      <c r="I128" s="3"/>
      <c r="J128" s="80"/>
      <c r="K128" s="2"/>
      <c r="L128" s="81"/>
    </row>
    <row r="129" spans="1:12" s="78" customFormat="1" ht="34.5" customHeight="1" hidden="1">
      <c r="A129" s="61"/>
      <c r="B129" s="61"/>
      <c r="C129" s="62" t="s">
        <v>30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9.5" customHeight="1">
      <c r="A130" s="134"/>
      <c r="B130" s="61"/>
      <c r="C130" s="62" t="s">
        <v>26</v>
      </c>
      <c r="D130" s="79"/>
      <c r="E130" s="55"/>
      <c r="F130" s="82">
        <v>76870</v>
      </c>
      <c r="G130" s="80"/>
      <c r="H130" s="80"/>
      <c r="I130" s="3"/>
      <c r="J130" s="80"/>
      <c r="K130" s="2"/>
      <c r="L130" s="81"/>
    </row>
    <row r="131" spans="1:12" s="78" customFormat="1" ht="36" customHeight="1">
      <c r="A131" s="168"/>
      <c r="B131" s="61"/>
      <c r="C131" s="62" t="s">
        <v>20</v>
      </c>
      <c r="D131" s="79"/>
      <c r="E131" s="55">
        <v>4870</v>
      </c>
      <c r="F131" s="82"/>
      <c r="G131" s="80"/>
      <c r="H131" s="80"/>
      <c r="I131" s="3"/>
      <c r="J131" s="80"/>
      <c r="K131" s="2"/>
      <c r="L131" s="81"/>
    </row>
    <row r="132" spans="1:12" s="78" customFormat="1" ht="20.25" customHeight="1" hidden="1">
      <c r="A132" s="168"/>
      <c r="B132" s="61">
        <v>75075</v>
      </c>
      <c r="C132" s="63" t="s">
        <v>122</v>
      </c>
      <c r="D132" s="79">
        <v>119000</v>
      </c>
      <c r="E132" s="55">
        <f>E133+E134</f>
        <v>0</v>
      </c>
      <c r="F132" s="55">
        <f>F133+F134</f>
        <v>0</v>
      </c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168"/>
      <c r="B133" s="61"/>
      <c r="C133" s="62" t="s">
        <v>20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58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>
        <v>75085</v>
      </c>
      <c r="C135" s="62" t="s">
        <v>146</v>
      </c>
      <c r="D135" s="79"/>
      <c r="E135" s="55">
        <f>E136+E138+E137</f>
        <v>0</v>
      </c>
      <c r="F135" s="82">
        <f>F138+F137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155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38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20.25" customHeight="1">
      <c r="A139" s="168"/>
      <c r="B139" s="61">
        <v>75095</v>
      </c>
      <c r="C139" s="63" t="s">
        <v>37</v>
      </c>
      <c r="D139" s="79">
        <v>240600</v>
      </c>
      <c r="E139" s="55">
        <f>E141+E140</f>
        <v>0</v>
      </c>
      <c r="F139" s="55">
        <f>F141+F140</f>
        <v>16140</v>
      </c>
      <c r="G139" s="80"/>
      <c r="H139" s="80"/>
      <c r="I139" s="3"/>
      <c r="J139" s="80"/>
      <c r="K139" s="2"/>
      <c r="L139" s="81"/>
    </row>
    <row r="140" spans="1:12" s="78" customFormat="1" ht="36" customHeight="1">
      <c r="A140" s="168"/>
      <c r="B140" s="61"/>
      <c r="C140" s="62" t="s">
        <v>38</v>
      </c>
      <c r="D140" s="79"/>
      <c r="E140" s="55"/>
      <c r="F140" s="55">
        <v>16140</v>
      </c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99"/>
      <c r="B141" s="61"/>
      <c r="C141" s="62" t="s">
        <v>20</v>
      </c>
      <c r="D141" s="79"/>
      <c r="E141" s="55"/>
      <c r="F141" s="82">
        <v>0</v>
      </c>
      <c r="G141" s="80"/>
      <c r="H141" s="80"/>
      <c r="I141" s="3"/>
      <c r="J141" s="80"/>
      <c r="K141" s="2"/>
      <c r="L141" s="81"/>
    </row>
    <row r="142" spans="1:12" s="78" customFormat="1" ht="52.5" customHeight="1" hidden="1">
      <c r="A142" s="155">
        <v>751</v>
      </c>
      <c r="B142" s="155"/>
      <c r="C142" s="160" t="s">
        <v>120</v>
      </c>
      <c r="D142" s="157"/>
      <c r="E142" s="158">
        <f>E143</f>
        <v>0</v>
      </c>
      <c r="F142" s="159">
        <f>F143</f>
        <v>0</v>
      </c>
      <c r="G142" s="80"/>
      <c r="H142" s="80"/>
      <c r="I142" s="3"/>
      <c r="J142" s="80"/>
      <c r="K142" s="2"/>
      <c r="L142" s="81"/>
    </row>
    <row r="143" spans="1:12" s="78" customFormat="1" ht="76.5" customHeight="1" hidden="1">
      <c r="A143" s="61"/>
      <c r="B143" s="61">
        <v>75109</v>
      </c>
      <c r="C143" s="62" t="s">
        <v>147</v>
      </c>
      <c r="D143" s="79"/>
      <c r="E143" s="55">
        <f>E144+E182+E145</f>
        <v>0</v>
      </c>
      <c r="F143" s="82">
        <f>F144+F145+F146</f>
        <v>0</v>
      </c>
      <c r="G143" s="80"/>
      <c r="H143" s="80"/>
      <c r="I143" s="3"/>
      <c r="J143" s="80"/>
      <c r="K143" s="2"/>
      <c r="L143" s="81"/>
    </row>
    <row r="144" spans="1:12" s="78" customFormat="1" ht="35.25" customHeight="1" hidden="1">
      <c r="A144" s="61"/>
      <c r="B144" s="61"/>
      <c r="C144" s="62" t="s">
        <v>61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4" customHeight="1" hidden="1">
      <c r="A145" s="61"/>
      <c r="B145" s="61"/>
      <c r="C145" s="62" t="s">
        <v>39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6.25" customHeight="1" hidden="1">
      <c r="A146" s="61"/>
      <c r="B146" s="61"/>
      <c r="C146" s="62" t="s">
        <v>38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92" customFormat="1" ht="36" customHeight="1" hidden="1">
      <c r="A147" s="27">
        <v>752</v>
      </c>
      <c r="B147" s="27"/>
      <c r="C147" s="18" t="s">
        <v>118</v>
      </c>
      <c r="D147" s="87">
        <v>31604</v>
      </c>
      <c r="E147" s="47">
        <f>E148</f>
        <v>0</v>
      </c>
      <c r="F147" s="47">
        <f>F148</f>
        <v>0</v>
      </c>
      <c r="G147" s="88"/>
      <c r="H147" s="88"/>
      <c r="I147" s="89"/>
      <c r="J147" s="88"/>
      <c r="K147" s="90"/>
      <c r="L147" s="91"/>
    </row>
    <row r="148" spans="1:12" s="97" customFormat="1" ht="36" customHeight="1" hidden="1">
      <c r="A148" s="69"/>
      <c r="B148" s="61">
        <v>75212</v>
      </c>
      <c r="C148" s="63" t="s">
        <v>119</v>
      </c>
      <c r="D148" s="79">
        <v>2289</v>
      </c>
      <c r="E148" s="55">
        <f>E149+E150</f>
        <v>0</v>
      </c>
      <c r="F148" s="55">
        <f>F149+F150</f>
        <v>0</v>
      </c>
      <c r="G148" s="94"/>
      <c r="H148" s="94"/>
      <c r="I148" s="95"/>
      <c r="J148" s="94"/>
      <c r="K148" s="95"/>
      <c r="L148" s="96"/>
    </row>
    <row r="149" spans="1:12" s="97" customFormat="1" ht="36" customHeight="1" hidden="1">
      <c r="A149" s="69"/>
      <c r="B149" s="61"/>
      <c r="C149" s="62" t="s">
        <v>38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39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78" customFormat="1" ht="19.5" customHeight="1" hidden="1">
      <c r="A151" s="61"/>
      <c r="B151" s="61">
        <v>75113</v>
      </c>
      <c r="C151" s="63" t="s">
        <v>62</v>
      </c>
      <c r="D151" s="79">
        <v>29315</v>
      </c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2.5" customHeight="1" hidden="1">
      <c r="A152" s="155">
        <v>751</v>
      </c>
      <c r="B152" s="155"/>
      <c r="C152" s="156" t="s">
        <v>120</v>
      </c>
      <c r="D152" s="157"/>
      <c r="E152" s="158">
        <f>E153</f>
        <v>0</v>
      </c>
      <c r="F152" s="159">
        <f>F153</f>
        <v>0</v>
      </c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61"/>
      <c r="B153" s="61">
        <v>75113</v>
      </c>
      <c r="C153" s="63" t="s">
        <v>121</v>
      </c>
      <c r="D153" s="79"/>
      <c r="E153" s="55">
        <f>E156+E155</f>
        <v>0</v>
      </c>
      <c r="F153" s="82">
        <f>F155+F156+F154</f>
        <v>0</v>
      </c>
      <c r="G153" s="80"/>
      <c r="H153" s="80"/>
      <c r="I153" s="3"/>
      <c r="J153" s="80"/>
      <c r="K153" s="2"/>
      <c r="L153" s="81"/>
    </row>
    <row r="154" spans="1:12" s="78" customFormat="1" ht="37.5" customHeight="1" hidden="1">
      <c r="A154" s="61"/>
      <c r="B154" s="61"/>
      <c r="C154" s="62" t="s">
        <v>90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6.25" customHeight="1" hidden="1">
      <c r="A155" s="61"/>
      <c r="B155" s="61"/>
      <c r="C155" s="62" t="s">
        <v>39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38.25" customHeight="1" hidden="1">
      <c r="A156" s="61"/>
      <c r="B156" s="61"/>
      <c r="C156" s="62" t="s">
        <v>38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92" customFormat="1" ht="36" customHeight="1" hidden="1">
      <c r="A157" s="27">
        <v>754</v>
      </c>
      <c r="B157" s="27"/>
      <c r="C157" s="26" t="s">
        <v>63</v>
      </c>
      <c r="D157" s="87">
        <f>+D158+D162+D165+D170+D172</f>
        <v>467250</v>
      </c>
      <c r="E157" s="47">
        <f>E162+E165+E170+E158+E172</f>
        <v>0</v>
      </c>
      <c r="F157" s="47">
        <f>F162+F165+F170+F158+F172</f>
        <v>0</v>
      </c>
      <c r="G157" s="88"/>
      <c r="H157" s="88"/>
      <c r="I157" s="89"/>
      <c r="J157" s="88"/>
      <c r="K157" s="90"/>
      <c r="L157" s="91"/>
    </row>
    <row r="158" spans="1:12" s="78" customFormat="1" ht="24.75" customHeight="1" hidden="1">
      <c r="A158" s="134"/>
      <c r="B158" s="61">
        <v>75412</v>
      </c>
      <c r="C158" s="63" t="s">
        <v>117</v>
      </c>
      <c r="D158" s="79">
        <v>23600</v>
      </c>
      <c r="E158" s="55">
        <f>E159+E161+E160</f>
        <v>0</v>
      </c>
      <c r="F158" s="82">
        <f>F161+F159+F160</f>
        <v>0</v>
      </c>
      <c r="G158" s="80"/>
      <c r="H158" s="80"/>
      <c r="I158" s="3"/>
      <c r="J158" s="80"/>
      <c r="K158" s="2"/>
      <c r="L158" s="81"/>
    </row>
    <row r="159" spans="1:12" s="78" customFormat="1" ht="36.75" customHeight="1" hidden="1">
      <c r="A159" s="99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6.75" customHeight="1" hidden="1">
      <c r="A160" s="61"/>
      <c r="B160" s="61"/>
      <c r="C160" s="62" t="s">
        <v>19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" customHeight="1" hidden="1">
      <c r="A161" s="61"/>
      <c r="B161" s="61"/>
      <c r="C161" s="62" t="s">
        <v>26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.75" hidden="1">
      <c r="A162" s="61"/>
      <c r="B162" s="61">
        <v>75416</v>
      </c>
      <c r="C162" s="63" t="s">
        <v>64</v>
      </c>
      <c r="D162" s="79">
        <v>21400</v>
      </c>
      <c r="E162" s="55">
        <f>E163+E164</f>
        <v>0</v>
      </c>
      <c r="F162" s="55">
        <f>F163+F164</f>
        <v>0</v>
      </c>
      <c r="G162" s="80"/>
      <c r="H162" s="80"/>
      <c r="I162" s="3"/>
      <c r="J162" s="80"/>
      <c r="K162" s="2"/>
      <c r="L162" s="81"/>
    </row>
    <row r="163" spans="1:10" s="2" customFormat="1" ht="12.75" customHeight="1" hidden="1">
      <c r="A163" s="99"/>
      <c r="B163" s="61"/>
      <c r="C163" s="70" t="s">
        <v>26</v>
      </c>
      <c r="D163" s="80"/>
      <c r="E163" s="55"/>
      <c r="F163" s="82"/>
      <c r="G163" s="80"/>
      <c r="H163" s="80"/>
      <c r="I163" s="3"/>
      <c r="J163" s="80"/>
    </row>
    <row r="164" spans="1:10" s="2" customFormat="1" ht="12.75" customHeight="1" hidden="1">
      <c r="A164" s="99"/>
      <c r="B164" s="61"/>
      <c r="C164" s="100" t="s">
        <v>58</v>
      </c>
      <c r="D164" s="80"/>
      <c r="E164" s="55"/>
      <c r="F164" s="82"/>
      <c r="G164" s="80"/>
      <c r="H164" s="80"/>
      <c r="I164" s="3"/>
      <c r="J164" s="80"/>
    </row>
    <row r="165" spans="1:12" s="104" customFormat="1" ht="18.75" hidden="1">
      <c r="A165" s="99"/>
      <c r="B165" s="101">
        <v>75478</v>
      </c>
      <c r="C165" s="63" t="s">
        <v>65</v>
      </c>
      <c r="D165" s="102">
        <v>386300</v>
      </c>
      <c r="E165" s="55">
        <f>E166+E167+E168+E169</f>
        <v>0</v>
      </c>
      <c r="F165" s="55">
        <f>F166+F167+F168+F169</f>
        <v>0</v>
      </c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105" t="s">
        <v>66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30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19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62" t="s">
        <v>26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78" customFormat="1" ht="18.75" hidden="1">
      <c r="A170" s="61"/>
      <c r="B170" s="60">
        <v>75414</v>
      </c>
      <c r="C170" s="63" t="s">
        <v>67</v>
      </c>
      <c r="D170" s="79">
        <v>27450</v>
      </c>
      <c r="E170" s="55">
        <f>E171</f>
        <v>0</v>
      </c>
      <c r="F170" s="55">
        <f>F171</f>
        <v>0</v>
      </c>
      <c r="G170" s="80"/>
      <c r="H170" s="80"/>
      <c r="I170" s="3"/>
      <c r="J170" s="80"/>
      <c r="K170" s="2"/>
      <c r="L170" s="81"/>
    </row>
    <row r="171" spans="1:12" s="78" customFormat="1" ht="57" customHeight="1" hidden="1">
      <c r="A171" s="61"/>
      <c r="B171" s="60"/>
      <c r="C171" s="62" t="s">
        <v>39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2:12" s="78" customFormat="1" ht="18.75" hidden="1">
      <c r="B172" s="60">
        <v>75421</v>
      </c>
      <c r="C172" s="63" t="s">
        <v>68</v>
      </c>
      <c r="D172" s="79">
        <v>8500</v>
      </c>
      <c r="E172" s="55">
        <f>E173</f>
        <v>0</v>
      </c>
      <c r="F172" s="55">
        <f>F173</f>
        <v>0</v>
      </c>
      <c r="G172" s="80"/>
      <c r="H172" s="80"/>
      <c r="I172" s="3"/>
      <c r="J172" s="80"/>
      <c r="K172" s="2"/>
      <c r="L172" s="81"/>
    </row>
    <row r="173" spans="1:12" s="78" customFormat="1" ht="40.5" customHeight="1" hidden="1">
      <c r="A173" s="61"/>
      <c r="B173" s="60"/>
      <c r="C173" s="62" t="s">
        <v>20</v>
      </c>
      <c r="D173" s="79"/>
      <c r="E173" s="55"/>
      <c r="F173" s="82"/>
      <c r="G173" s="80"/>
      <c r="H173" s="80"/>
      <c r="I173" s="3"/>
      <c r="J173" s="80"/>
      <c r="K173" s="2"/>
      <c r="L173" s="81"/>
    </row>
    <row r="174" spans="1:12" s="92" customFormat="1" ht="37.5" hidden="1">
      <c r="A174" s="27">
        <v>756</v>
      </c>
      <c r="B174" s="74"/>
      <c r="C174" s="107" t="s">
        <v>69</v>
      </c>
      <c r="D174" s="87">
        <v>60500</v>
      </c>
      <c r="E174" s="47">
        <f>E176</f>
        <v>0</v>
      </c>
      <c r="F174" s="108"/>
      <c r="G174" s="88"/>
      <c r="H174" s="88"/>
      <c r="I174" s="89"/>
      <c r="J174" s="88"/>
      <c r="K174" s="90"/>
      <c r="L174" s="91"/>
    </row>
    <row r="175" spans="1:12" s="78" customFormat="1" ht="12.75" customHeight="1" hidden="1">
      <c r="A175" s="61"/>
      <c r="B175" s="60">
        <v>75647</v>
      </c>
      <c r="C175" s="109" t="s">
        <v>70</v>
      </c>
      <c r="D175" s="79">
        <v>60500</v>
      </c>
      <c r="E175" s="55">
        <f>E176</f>
        <v>0</v>
      </c>
      <c r="F175" s="82"/>
      <c r="G175" s="80"/>
      <c r="H175" s="80"/>
      <c r="I175" s="3"/>
      <c r="J175" s="80"/>
      <c r="K175" s="2"/>
      <c r="L175" s="81"/>
    </row>
    <row r="176" spans="1:12" s="78" customFormat="1" ht="37.5" hidden="1">
      <c r="A176" s="61"/>
      <c r="B176" s="110"/>
      <c r="C176" s="111" t="s">
        <v>20</v>
      </c>
      <c r="D176" s="112"/>
      <c r="E176" s="55"/>
      <c r="F176" s="82"/>
      <c r="G176" s="80"/>
      <c r="H176" s="80"/>
      <c r="I176" s="3"/>
      <c r="J176" s="80"/>
      <c r="K176" s="2"/>
      <c r="L176" s="81"/>
    </row>
    <row r="177" spans="1:12" s="92" customFormat="1" ht="18.75" hidden="1">
      <c r="A177" s="27">
        <v>757</v>
      </c>
      <c r="B177" s="74"/>
      <c r="C177" s="113" t="s">
        <v>71</v>
      </c>
      <c r="D177" s="87">
        <v>270000</v>
      </c>
      <c r="E177" s="47">
        <f>E178</f>
        <v>0</v>
      </c>
      <c r="F177" s="108"/>
      <c r="G177" s="88"/>
      <c r="H177" s="88"/>
      <c r="I177" s="114"/>
      <c r="J177" s="88"/>
      <c r="K177" s="90"/>
      <c r="L177" s="91"/>
    </row>
    <row r="178" spans="1:12" s="78" customFormat="1" ht="18.75" hidden="1">
      <c r="A178" s="61"/>
      <c r="B178" s="60">
        <v>75702</v>
      </c>
      <c r="C178" s="63" t="s">
        <v>72</v>
      </c>
      <c r="D178" s="79">
        <v>270000</v>
      </c>
      <c r="E178" s="55"/>
      <c r="F178" s="82"/>
      <c r="G178" s="80"/>
      <c r="H178" s="80"/>
      <c r="I178" s="115"/>
      <c r="J178" s="80"/>
      <c r="K178" s="2"/>
      <c r="L178" s="81"/>
    </row>
    <row r="179" spans="1:12" s="78" customFormat="1" ht="18.75" hidden="1">
      <c r="A179" s="61"/>
      <c r="B179" s="60"/>
      <c r="C179" s="63"/>
      <c r="D179" s="79"/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>
        <v>75478</v>
      </c>
      <c r="C180" s="63" t="s">
        <v>73</v>
      </c>
      <c r="D180" s="79"/>
      <c r="E180" s="55"/>
      <c r="F180" s="82">
        <f>F181</f>
        <v>0</v>
      </c>
      <c r="G180" s="80"/>
      <c r="H180" s="80"/>
      <c r="I180" s="115"/>
      <c r="J180" s="80"/>
      <c r="K180" s="2"/>
      <c r="L180" s="81"/>
    </row>
    <row r="181" spans="1:12" s="78" customFormat="1" ht="37.5" hidden="1">
      <c r="A181" s="61"/>
      <c r="B181" s="60"/>
      <c r="C181" s="70" t="s">
        <v>20</v>
      </c>
      <c r="D181" s="79"/>
      <c r="E181" s="55"/>
      <c r="F181" s="82"/>
      <c r="G181" s="80"/>
      <c r="H181" s="80"/>
      <c r="I181" s="115"/>
      <c r="J181" s="80"/>
      <c r="K181" s="2"/>
      <c r="L181" s="81"/>
    </row>
    <row r="182" spans="1:12" s="78" customFormat="1" ht="56.25" hidden="1">
      <c r="A182" s="61"/>
      <c r="B182" s="60"/>
      <c r="C182" s="161" t="s">
        <v>39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2" t="s">
        <v>127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92" customFormat="1" ht="18.75" hidden="1">
      <c r="A184" s="27">
        <v>758</v>
      </c>
      <c r="B184" s="74"/>
      <c r="C184" s="26" t="s">
        <v>74</v>
      </c>
      <c r="D184" s="87"/>
      <c r="E184" s="47">
        <f>E185</f>
        <v>0</v>
      </c>
      <c r="F184" s="47">
        <f>F185</f>
        <v>0</v>
      </c>
      <c r="G184" s="88"/>
      <c r="H184" s="88"/>
      <c r="I184" s="114"/>
      <c r="J184" s="88"/>
      <c r="K184" s="90"/>
      <c r="L184" s="91"/>
    </row>
    <row r="185" spans="1:12" s="78" customFormat="1" ht="18.75" hidden="1">
      <c r="A185" s="134"/>
      <c r="B185" s="60">
        <v>75818</v>
      </c>
      <c r="C185" s="63" t="s">
        <v>75</v>
      </c>
      <c r="D185" s="79"/>
      <c r="E185" s="82">
        <f>E186</f>
        <v>0</v>
      </c>
      <c r="G185" s="80"/>
      <c r="H185" s="80"/>
      <c r="I185" s="3"/>
      <c r="J185" s="80"/>
      <c r="K185" s="2"/>
      <c r="L185" s="81"/>
    </row>
    <row r="186" spans="1:12" s="78" customFormat="1" ht="38.25" customHeight="1" hidden="1">
      <c r="A186" s="99"/>
      <c r="B186" s="60"/>
      <c r="C186" s="161" t="s">
        <v>20</v>
      </c>
      <c r="D186" s="79"/>
      <c r="E186" s="55"/>
      <c r="F186" s="82"/>
      <c r="G186" s="2"/>
      <c r="H186" s="80"/>
      <c r="I186" s="3"/>
      <c r="J186" s="80"/>
      <c r="K186" s="2"/>
      <c r="L186" s="81"/>
    </row>
    <row r="187" spans="1:12" s="92" customFormat="1" ht="18.75">
      <c r="A187" s="27">
        <v>801</v>
      </c>
      <c r="B187" s="74"/>
      <c r="C187" s="92" t="s">
        <v>7</v>
      </c>
      <c r="D187" s="87">
        <f>+D189+D197+D202+D209+D216+D221+D228+D233+D237</f>
        <v>14535753</v>
      </c>
      <c r="E187" s="47">
        <f>E189+E202+E209+E216+E219+E221+E237+E241+E246</f>
        <v>20000</v>
      </c>
      <c r="F187" s="47">
        <f>F197+F209+F216+F221+F189+F202+F228+F233+F237+F241+F225+F246</f>
        <v>20000</v>
      </c>
      <c r="G187" s="88"/>
      <c r="H187" s="88"/>
      <c r="I187" s="88"/>
      <c r="J187" s="88"/>
      <c r="K187" s="90"/>
      <c r="L187" s="91"/>
    </row>
    <row r="188" spans="2:12" s="116" customFormat="1" ht="18.75" hidden="1">
      <c r="B188" s="117"/>
      <c r="D188" s="118"/>
      <c r="E188" s="119"/>
      <c r="F188" s="120"/>
      <c r="G188" s="115"/>
      <c r="H188" s="115"/>
      <c r="I188" s="115"/>
      <c r="J188" s="115"/>
      <c r="K188" s="3"/>
      <c r="L188" s="121"/>
    </row>
    <row r="189" spans="1:12" s="116" customFormat="1" ht="18.75">
      <c r="A189" s="83"/>
      <c r="B189" s="60">
        <v>80101</v>
      </c>
      <c r="C189" s="78" t="s">
        <v>76</v>
      </c>
      <c r="D189" s="79">
        <v>8626053</v>
      </c>
      <c r="E189" s="82">
        <f>E191+E192+E194+E196+E193+E195+E190</f>
        <v>20000</v>
      </c>
      <c r="F189" s="82">
        <f>F191+F192+F194+F196+F193</f>
        <v>20000</v>
      </c>
      <c r="G189" s="115"/>
      <c r="H189" s="115"/>
      <c r="I189" s="115"/>
      <c r="J189" s="115"/>
      <c r="K189" s="3"/>
      <c r="L189" s="121"/>
    </row>
    <row r="190" spans="1:12" s="116" customFormat="1" ht="18.75" hidden="1">
      <c r="A190" s="172"/>
      <c r="B190" s="60"/>
      <c r="C190" s="105" t="s">
        <v>66</v>
      </c>
      <c r="D190" s="79"/>
      <c r="E190" s="82"/>
      <c r="F190" s="82"/>
      <c r="G190" s="115"/>
      <c r="H190" s="115"/>
      <c r="I190" s="115"/>
      <c r="J190" s="115"/>
      <c r="K190" s="3"/>
      <c r="L190" s="121"/>
    </row>
    <row r="191" spans="1:12" s="116" customFormat="1" ht="35.25" customHeight="1">
      <c r="A191" s="172"/>
      <c r="B191" s="60"/>
      <c r="C191" s="62" t="s">
        <v>19</v>
      </c>
      <c r="D191" s="79"/>
      <c r="E191" s="82">
        <v>20000</v>
      </c>
      <c r="F191" s="82"/>
      <c r="G191" s="115"/>
      <c r="H191" s="115"/>
      <c r="I191" s="115"/>
      <c r="J191" s="115"/>
      <c r="K191" s="3"/>
      <c r="L191" s="121"/>
    </row>
    <row r="192" spans="1:12" s="116" customFormat="1" ht="37.5" customHeight="1">
      <c r="A192" s="178"/>
      <c r="B192" s="117"/>
      <c r="C192" s="62" t="s">
        <v>46</v>
      </c>
      <c r="D192" s="118"/>
      <c r="E192" s="82"/>
      <c r="F192" s="82">
        <v>20000</v>
      </c>
      <c r="G192" s="115"/>
      <c r="H192" s="115"/>
      <c r="I192" s="115"/>
      <c r="J192" s="115"/>
      <c r="K192" s="3"/>
      <c r="L192" s="121"/>
    </row>
    <row r="193" spans="1:12" s="116" customFormat="1" ht="37.5" customHeight="1" hidden="1">
      <c r="A193" s="178"/>
      <c r="B193" s="117"/>
      <c r="C193" s="62" t="s">
        <v>83</v>
      </c>
      <c r="D193" s="118"/>
      <c r="E193" s="82"/>
      <c r="F193" s="82"/>
      <c r="G193" s="115"/>
      <c r="H193" s="115"/>
      <c r="I193" s="115"/>
      <c r="J193" s="115"/>
      <c r="K193" s="3"/>
      <c r="L193" s="121"/>
    </row>
    <row r="194" spans="1:12" s="116" customFormat="1" ht="37.5" hidden="1">
      <c r="A194" s="178"/>
      <c r="B194" s="117"/>
      <c r="C194" s="62" t="s">
        <v>22</v>
      </c>
      <c r="D194" s="118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56.25" hidden="1">
      <c r="A195" s="178"/>
      <c r="B195" s="117"/>
      <c r="C195" s="62" t="s">
        <v>156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78" customFormat="1" ht="18.75" hidden="1">
      <c r="A196" s="172"/>
      <c r="B196" s="60"/>
      <c r="C196" s="62" t="s">
        <v>26</v>
      </c>
      <c r="D196" s="79"/>
      <c r="E196" s="82"/>
      <c r="F196" s="82"/>
      <c r="G196" s="80"/>
      <c r="H196" s="80"/>
      <c r="I196" s="115"/>
      <c r="J196" s="80"/>
      <c r="K196" s="2"/>
      <c r="L196" s="81"/>
    </row>
    <row r="197" spans="1:12" s="78" customFormat="1" ht="18.75" hidden="1">
      <c r="A197" s="172"/>
      <c r="B197" s="60">
        <v>80103</v>
      </c>
      <c r="C197" s="78" t="s">
        <v>77</v>
      </c>
      <c r="D197" s="79">
        <v>717380</v>
      </c>
      <c r="E197" s="82">
        <f>E199+E201+E198+E200</f>
        <v>0</v>
      </c>
      <c r="F197" s="82">
        <f>F198+F199+F201</f>
        <v>0</v>
      </c>
      <c r="G197" s="80"/>
      <c r="H197" s="80"/>
      <c r="I197" s="115"/>
      <c r="J197" s="80"/>
      <c r="K197" s="2"/>
      <c r="L197" s="81"/>
    </row>
    <row r="198" spans="1:12" s="78" customFormat="1" ht="34.5" customHeight="1" hidden="1">
      <c r="A198" s="172"/>
      <c r="B198" s="60"/>
      <c r="C198" s="62" t="s">
        <v>19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1:12" s="78" customFormat="1" ht="35.25" customHeight="1" hidden="1">
      <c r="A199" s="172"/>
      <c r="B199" s="60"/>
      <c r="C199" s="62" t="s">
        <v>20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1:12" s="78" customFormat="1" ht="20.25" customHeight="1" hidden="1">
      <c r="A200" s="172"/>
      <c r="B200" s="60"/>
      <c r="C200" s="62" t="s">
        <v>26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35.25" customHeight="1" hidden="1">
      <c r="A201" s="172"/>
      <c r="B201" s="60"/>
      <c r="C201" s="62" t="s">
        <v>22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21" customHeight="1" hidden="1">
      <c r="A202" s="172"/>
      <c r="B202" s="60">
        <v>80104</v>
      </c>
      <c r="C202" s="78" t="s">
        <v>78</v>
      </c>
      <c r="D202" s="79">
        <v>901950</v>
      </c>
      <c r="E202" s="82">
        <f>E207+E208+E205+E206+E203+E204</f>
        <v>0</v>
      </c>
      <c r="F202" s="82">
        <f>F205+F206+F207+F208+F204</f>
        <v>0</v>
      </c>
      <c r="G202" s="80"/>
      <c r="H202" s="80"/>
      <c r="I202" s="115"/>
      <c r="J202" s="80"/>
      <c r="K202" s="2"/>
      <c r="L202" s="81"/>
    </row>
    <row r="203" spans="1:12" s="78" customFormat="1" ht="37.5" customHeight="1" hidden="1">
      <c r="A203" s="172"/>
      <c r="B203" s="60"/>
      <c r="C203" s="62" t="s">
        <v>22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37.5" customHeight="1" hidden="1">
      <c r="A204" s="172"/>
      <c r="B204" s="60"/>
      <c r="C204" s="62" t="s">
        <v>20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7.5" customHeight="1" hidden="1">
      <c r="A205" s="172"/>
      <c r="B205" s="60"/>
      <c r="C205" s="161" t="s">
        <v>19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5.25" customHeight="1" hidden="1">
      <c r="A206" s="172"/>
      <c r="B206" s="60"/>
      <c r="C206" s="62" t="s">
        <v>20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6.7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18.75" hidden="1">
      <c r="A208" s="172"/>
      <c r="B208" s="60"/>
      <c r="C208" s="62" t="s">
        <v>26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18.75" hidden="1">
      <c r="A209" s="172"/>
      <c r="B209" s="60">
        <v>80110</v>
      </c>
      <c r="C209" s="78" t="s">
        <v>79</v>
      </c>
      <c r="D209" s="79">
        <v>3423190</v>
      </c>
      <c r="E209" s="82">
        <f>E210++E211+E213+E214+E212</f>
        <v>0</v>
      </c>
      <c r="F209" s="82">
        <f>F210+F211+F213+F214</f>
        <v>0</v>
      </c>
      <c r="G209" s="80"/>
      <c r="H209" s="80"/>
      <c r="I209" s="115"/>
      <c r="J209" s="80"/>
      <c r="K209" s="2"/>
      <c r="L209" s="81"/>
    </row>
    <row r="210" spans="1:12" s="78" customFormat="1" ht="37.5" customHeight="1" hidden="1">
      <c r="A210" s="172"/>
      <c r="B210" s="60"/>
      <c r="C210" s="62" t="s">
        <v>19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35.25" customHeight="1" hidden="1">
      <c r="A211" s="172"/>
      <c r="B211" s="60"/>
      <c r="C211" s="62" t="s">
        <v>22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40.5" customHeight="1" hidden="1">
      <c r="A213" s="172"/>
      <c r="B213" s="60"/>
      <c r="C213" s="62" t="s">
        <v>46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38.25" customHeight="1" hidden="1">
      <c r="A214" s="172"/>
      <c r="B214" s="60"/>
      <c r="C214" s="161" t="s">
        <v>19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20.25" customHeight="1" hidden="1">
      <c r="A215" s="172"/>
      <c r="B215" s="60"/>
      <c r="C215" s="62" t="s">
        <v>26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18.75" customHeight="1" hidden="1">
      <c r="A216" s="172"/>
      <c r="B216" s="60">
        <v>80113</v>
      </c>
      <c r="C216" s="78" t="s">
        <v>80</v>
      </c>
      <c r="D216" s="79">
        <v>181200</v>
      </c>
      <c r="E216" s="82">
        <f>E218+E217</f>
        <v>0</v>
      </c>
      <c r="F216" s="82">
        <f>F217</f>
        <v>0</v>
      </c>
      <c r="G216" s="80"/>
      <c r="H216" s="80"/>
      <c r="I216" s="115"/>
      <c r="J216" s="80"/>
      <c r="K216" s="2"/>
      <c r="L216" s="81"/>
    </row>
    <row r="217" spans="1:12" s="78" customFormat="1" ht="33.75" customHeight="1" hidden="1">
      <c r="A217" s="172"/>
      <c r="B217" s="60"/>
      <c r="C217" s="62" t="s">
        <v>19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3.75" customHeight="1" hidden="1">
      <c r="A218" s="172"/>
      <c r="B218" s="60"/>
      <c r="C218" s="62" t="s">
        <v>20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19.5" customHeight="1" hidden="1">
      <c r="A219" s="172"/>
      <c r="B219" s="60">
        <v>80146</v>
      </c>
      <c r="C219" s="62" t="s">
        <v>154</v>
      </c>
      <c r="D219" s="79"/>
      <c r="E219" s="82">
        <f>E220</f>
        <v>0</v>
      </c>
      <c r="F219" s="82"/>
      <c r="G219" s="80"/>
      <c r="H219" s="80"/>
      <c r="I219" s="115"/>
      <c r="J219" s="80"/>
      <c r="K219" s="2"/>
      <c r="L219" s="81"/>
    </row>
    <row r="220" spans="1:12" s="78" customFormat="1" ht="33.75" customHeight="1" hidden="1">
      <c r="A220" s="172"/>
      <c r="B220" s="60"/>
      <c r="C220" s="62" t="s">
        <v>46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18.75" hidden="1">
      <c r="A221" s="172"/>
      <c r="B221" s="60">
        <v>80148</v>
      </c>
      <c r="C221" s="78" t="s">
        <v>81</v>
      </c>
      <c r="D221" s="79">
        <v>293180</v>
      </c>
      <c r="E221" s="82">
        <f>E222+E223+E224</f>
        <v>0</v>
      </c>
      <c r="F221" s="82">
        <f>F222+F223</f>
        <v>0</v>
      </c>
      <c r="G221" s="80"/>
      <c r="H221" s="80"/>
      <c r="I221" s="115"/>
      <c r="J221" s="80"/>
      <c r="K221" s="2"/>
      <c r="L221" s="81"/>
    </row>
    <row r="222" spans="1:12" s="78" customFormat="1" ht="34.5" customHeight="1" hidden="1">
      <c r="A222" s="172"/>
      <c r="B222" s="60"/>
      <c r="C222" s="62" t="s">
        <v>19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6" customHeight="1" hidden="1">
      <c r="A223" s="172"/>
      <c r="B223" s="60"/>
      <c r="C223" s="62" t="s">
        <v>20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6" customHeight="1" hidden="1">
      <c r="A224" s="172"/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113.25" customHeight="1" hidden="1">
      <c r="A225" s="172"/>
      <c r="B225" s="60">
        <v>80150</v>
      </c>
      <c r="C225" s="124" t="s">
        <v>149</v>
      </c>
      <c r="D225" s="79"/>
      <c r="E225" s="82">
        <f>E226</f>
        <v>0</v>
      </c>
      <c r="F225" s="82">
        <f>F227+F226</f>
        <v>0</v>
      </c>
      <c r="G225" s="80"/>
      <c r="H225" s="80"/>
      <c r="I225" s="115"/>
      <c r="J225" s="80"/>
      <c r="K225" s="2"/>
      <c r="L225" s="81"/>
    </row>
    <row r="226" spans="1:12" s="78" customFormat="1" ht="36" customHeight="1" hidden="1">
      <c r="A226" s="172"/>
      <c r="B226" s="60"/>
      <c r="C226" s="62" t="s">
        <v>19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56.25" customHeight="1" hidden="1">
      <c r="A227" s="172"/>
      <c r="B227" s="60"/>
      <c r="C227" s="62" t="s">
        <v>39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18.75" hidden="1">
      <c r="A228" s="172"/>
      <c r="B228" s="60">
        <v>80195</v>
      </c>
      <c r="C228" s="83" t="s">
        <v>37</v>
      </c>
      <c r="D228" s="79">
        <v>115300</v>
      </c>
      <c r="E228" s="82">
        <f>E229+E230+E232+E231</f>
        <v>0</v>
      </c>
      <c r="F228" s="82">
        <f>F229+F230+F231+F232</f>
        <v>0</v>
      </c>
      <c r="G228" s="80"/>
      <c r="H228" s="80"/>
      <c r="I228" s="115"/>
      <c r="J228" s="80"/>
      <c r="K228" s="2"/>
      <c r="L228" s="81"/>
    </row>
    <row r="229" spans="1:12" s="78" customFormat="1" ht="33" customHeight="1" hidden="1">
      <c r="A229" s="172"/>
      <c r="B229" s="110"/>
      <c r="C229" s="62" t="s">
        <v>82</v>
      </c>
      <c r="D229" s="112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35.25" customHeight="1" hidden="1">
      <c r="A230" s="172"/>
      <c r="B230" s="110"/>
      <c r="C230" s="62" t="s">
        <v>83</v>
      </c>
      <c r="D230" s="112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5.25" customHeight="1" hidden="1">
      <c r="A231" s="172"/>
      <c r="B231" s="110"/>
      <c r="C231" s="62" t="s">
        <v>46</v>
      </c>
      <c r="D231" s="112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5.25" customHeight="1" hidden="1">
      <c r="A232" s="172"/>
      <c r="B232" s="110"/>
      <c r="C232" s="62" t="s">
        <v>19</v>
      </c>
      <c r="D232" s="112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8.75" hidden="1">
      <c r="A233" s="172"/>
      <c r="B233" s="60">
        <v>80114</v>
      </c>
      <c r="C233" s="78" t="s">
        <v>84</v>
      </c>
      <c r="D233" s="79">
        <v>264050</v>
      </c>
      <c r="E233" s="82">
        <f>E234+E235</f>
        <v>0</v>
      </c>
      <c r="F233" s="82">
        <f>F234+F235+F236</f>
        <v>0</v>
      </c>
      <c r="G233" s="80"/>
      <c r="H233" s="80"/>
      <c r="I233" s="115"/>
      <c r="J233" s="80"/>
      <c r="K233" s="2"/>
      <c r="L233" s="81"/>
    </row>
    <row r="234" spans="1:12" s="78" customFormat="1" ht="36.75" customHeight="1" hidden="1">
      <c r="A234" s="172"/>
      <c r="B234" s="60"/>
      <c r="C234" s="62" t="s">
        <v>46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8.25" customHeight="1" hidden="1">
      <c r="A235" s="172"/>
      <c r="B235" s="60"/>
      <c r="C235" s="62" t="s">
        <v>22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18" customHeight="1" hidden="1">
      <c r="A236" s="172"/>
      <c r="B236" s="60"/>
      <c r="C236" s="62" t="s">
        <v>26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93.75" hidden="1">
      <c r="A237" s="172"/>
      <c r="B237" s="60">
        <v>80149</v>
      </c>
      <c r="C237" s="124" t="s">
        <v>136</v>
      </c>
      <c r="D237" s="79">
        <v>13450</v>
      </c>
      <c r="E237" s="82">
        <f>E238+E239+E240</f>
        <v>0</v>
      </c>
      <c r="F237" s="82">
        <f>F238+F240+F239</f>
        <v>0</v>
      </c>
      <c r="G237" s="80"/>
      <c r="H237" s="80"/>
      <c r="I237" s="115"/>
      <c r="J237" s="80"/>
      <c r="K237" s="2"/>
      <c r="L237" s="81"/>
    </row>
    <row r="238" spans="1:12" s="78" customFormat="1" ht="37.5" hidden="1">
      <c r="A238" s="172"/>
      <c r="B238" s="60"/>
      <c r="C238" s="62" t="s">
        <v>22</v>
      </c>
      <c r="D238" s="79"/>
      <c r="E238" s="82"/>
      <c r="F238" s="82"/>
      <c r="G238" s="56"/>
      <c r="H238" s="80"/>
      <c r="I238" s="115"/>
      <c r="J238" s="80"/>
      <c r="K238" s="2"/>
      <c r="L238" s="81"/>
    </row>
    <row r="239" spans="1:12" s="78" customFormat="1" ht="37.5" hidden="1">
      <c r="A239" s="172"/>
      <c r="B239" s="60"/>
      <c r="C239" s="62" t="s">
        <v>20</v>
      </c>
      <c r="D239" s="79"/>
      <c r="E239" s="82"/>
      <c r="F239" s="82"/>
      <c r="G239" s="56"/>
      <c r="H239" s="80"/>
      <c r="I239" s="115"/>
      <c r="J239" s="80"/>
      <c r="K239" s="2"/>
      <c r="L239" s="81"/>
    </row>
    <row r="240" spans="1:12" s="78" customFormat="1" ht="37.5" hidden="1">
      <c r="A240" s="172"/>
      <c r="B240" s="60"/>
      <c r="C240" s="62" t="s">
        <v>19</v>
      </c>
      <c r="D240" s="79"/>
      <c r="E240" s="82"/>
      <c r="F240" s="82"/>
      <c r="G240" s="56"/>
      <c r="H240" s="80"/>
      <c r="I240" s="115"/>
      <c r="J240" s="80"/>
      <c r="K240" s="2"/>
      <c r="L240" s="81"/>
    </row>
    <row r="241" spans="1:12" s="78" customFormat="1" ht="58.5" customHeight="1" hidden="1">
      <c r="A241" s="172"/>
      <c r="B241" s="60">
        <v>80150</v>
      </c>
      <c r="C241" s="124" t="s">
        <v>162</v>
      </c>
      <c r="D241" s="79"/>
      <c r="E241" s="82">
        <f>E242+E244+E245</f>
        <v>0</v>
      </c>
      <c r="F241" s="82">
        <f>F26+F245+F244+F243+F242</f>
        <v>0</v>
      </c>
      <c r="G241" s="56"/>
      <c r="H241" s="80"/>
      <c r="I241" s="115"/>
      <c r="J241" s="80"/>
      <c r="K241" s="2"/>
      <c r="L241" s="81"/>
    </row>
    <row r="242" spans="1:12" s="78" customFormat="1" ht="37.5" customHeight="1" hidden="1">
      <c r="A242" s="172"/>
      <c r="B242" s="60"/>
      <c r="C242" s="62" t="s">
        <v>22</v>
      </c>
      <c r="D242" s="79"/>
      <c r="E242" s="82"/>
      <c r="F242" s="82"/>
      <c r="G242" s="56"/>
      <c r="H242" s="80"/>
      <c r="I242" s="115"/>
      <c r="J242" s="80"/>
      <c r="K242" s="2"/>
      <c r="L242" s="81"/>
    </row>
    <row r="243" spans="1:12" s="78" customFormat="1" ht="56.25" customHeight="1" hidden="1">
      <c r="A243" s="172"/>
      <c r="B243" s="60"/>
      <c r="C243" s="62" t="s">
        <v>39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37.5" customHeight="1" hidden="1">
      <c r="A244" s="172"/>
      <c r="B244" s="60"/>
      <c r="C244" s="62" t="s">
        <v>20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hidden="1">
      <c r="A245" s="172"/>
      <c r="B245" s="60"/>
      <c r="C245" s="62" t="s">
        <v>19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93.75" hidden="1">
      <c r="A246" s="172"/>
      <c r="B246" s="60">
        <v>80152</v>
      </c>
      <c r="C246" s="62" t="s">
        <v>161</v>
      </c>
      <c r="D246" s="79"/>
      <c r="E246" s="82">
        <f>E249+E250+E248</f>
        <v>0</v>
      </c>
      <c r="F246" s="82">
        <f>F247+F248+F250</f>
        <v>0</v>
      </c>
      <c r="G246" s="56"/>
      <c r="H246" s="80"/>
      <c r="I246" s="115"/>
      <c r="J246" s="80"/>
      <c r="K246" s="2"/>
      <c r="L246" s="81"/>
    </row>
    <row r="247" spans="1:12" s="78" customFormat="1" ht="37.5" hidden="1">
      <c r="A247" s="172"/>
      <c r="B247" s="134"/>
      <c r="C247" s="62" t="s">
        <v>83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37.5" hidden="1">
      <c r="A248" s="172"/>
      <c r="B248" s="168"/>
      <c r="C248" s="62" t="s">
        <v>22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hidden="1">
      <c r="A249" s="172"/>
      <c r="B249" s="168"/>
      <c r="C249" s="62" t="s">
        <v>20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04"/>
      <c r="B250" s="99"/>
      <c r="C250" s="62" t="s">
        <v>19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92" customFormat="1" ht="18.75">
      <c r="A251" s="27">
        <v>851</v>
      </c>
      <c r="B251" s="74"/>
      <c r="C251" s="19" t="s">
        <v>85</v>
      </c>
      <c r="D251" s="46">
        <f>+D252+D254+D256+D260</f>
        <v>241000</v>
      </c>
      <c r="E251" s="47">
        <f>E252+E256</f>
        <v>53000</v>
      </c>
      <c r="F251" s="47">
        <f>F260+F256+F254</f>
        <v>53000</v>
      </c>
      <c r="G251" s="48"/>
      <c r="H251" s="48"/>
      <c r="I251" s="122"/>
      <c r="J251" s="71"/>
      <c r="K251" s="90"/>
      <c r="L251" s="91"/>
    </row>
    <row r="252" spans="2:12" s="78" customFormat="1" ht="18.75" hidden="1">
      <c r="B252" s="60">
        <v>85149</v>
      </c>
      <c r="C252" s="53" t="s">
        <v>86</v>
      </c>
      <c r="D252" s="79">
        <v>46000</v>
      </c>
      <c r="E252" s="82">
        <f>E253</f>
        <v>0</v>
      </c>
      <c r="F252" s="82"/>
      <c r="G252" s="80"/>
      <c r="H252" s="80"/>
      <c r="I252" s="115"/>
      <c r="J252" s="80"/>
      <c r="K252" s="2"/>
      <c r="L252" s="81"/>
    </row>
    <row r="253" spans="2:12" s="78" customFormat="1" ht="37.5" hidden="1">
      <c r="B253" s="60"/>
      <c r="C253" s="62" t="s">
        <v>20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2:12" s="78" customFormat="1" ht="18.75">
      <c r="B254" s="60">
        <v>85153</v>
      </c>
      <c r="C254" s="53" t="s">
        <v>87</v>
      </c>
      <c r="D254" s="79">
        <v>9000</v>
      </c>
      <c r="E254" s="82"/>
      <c r="F254" s="82">
        <f>F255</f>
        <v>30000</v>
      </c>
      <c r="G254" s="80"/>
      <c r="H254" s="80"/>
      <c r="I254" s="115"/>
      <c r="J254" s="80"/>
      <c r="K254" s="2"/>
      <c r="L254" s="81"/>
    </row>
    <row r="255" spans="2:12" s="78" customFormat="1" ht="37.5">
      <c r="B255" s="60"/>
      <c r="C255" s="62" t="s">
        <v>20</v>
      </c>
      <c r="D255" s="79"/>
      <c r="E255" s="82"/>
      <c r="F255" s="82">
        <v>30000</v>
      </c>
      <c r="G255" s="80"/>
      <c r="H255" s="80"/>
      <c r="I255" s="115"/>
      <c r="J255" s="80"/>
      <c r="K255" s="2"/>
      <c r="L255" s="81"/>
    </row>
    <row r="256" spans="2:12" s="78" customFormat="1" ht="18.75">
      <c r="B256" s="60">
        <v>85154</v>
      </c>
      <c r="C256" s="53" t="s">
        <v>88</v>
      </c>
      <c r="D256" s="79">
        <v>185000</v>
      </c>
      <c r="E256" s="82">
        <f>E259+E258</f>
        <v>53000</v>
      </c>
      <c r="F256" s="82">
        <f>F258+F257</f>
        <v>23000</v>
      </c>
      <c r="G256" s="80"/>
      <c r="H256" s="80"/>
      <c r="I256" s="115"/>
      <c r="J256" s="80"/>
      <c r="K256" s="2"/>
      <c r="L256" s="81"/>
    </row>
    <row r="257" spans="2:12" s="78" customFormat="1" ht="37.5">
      <c r="B257" s="60"/>
      <c r="C257" s="62" t="s">
        <v>94</v>
      </c>
      <c r="D257" s="79"/>
      <c r="E257" s="82"/>
      <c r="F257" s="82">
        <v>23000</v>
      </c>
      <c r="G257" s="80"/>
      <c r="H257" s="80"/>
      <c r="I257" s="115"/>
      <c r="J257" s="80"/>
      <c r="K257" s="2"/>
      <c r="L257" s="81"/>
    </row>
    <row r="258" spans="2:12" s="78" customFormat="1" ht="37.5">
      <c r="B258" s="60"/>
      <c r="C258" s="62" t="s">
        <v>20</v>
      </c>
      <c r="D258" s="79"/>
      <c r="E258" s="82">
        <v>30000</v>
      </c>
      <c r="F258" s="82"/>
      <c r="G258" s="80"/>
      <c r="H258" s="80"/>
      <c r="I258" s="115"/>
      <c r="J258" s="80"/>
      <c r="K258" s="2"/>
      <c r="L258" s="81"/>
    </row>
    <row r="259" spans="2:12" s="78" customFormat="1" ht="37.5">
      <c r="B259" s="60"/>
      <c r="C259" s="62" t="s">
        <v>19</v>
      </c>
      <c r="D259" s="79"/>
      <c r="E259" s="82">
        <v>23000</v>
      </c>
      <c r="F259" s="82"/>
      <c r="G259" s="80"/>
      <c r="H259" s="80"/>
      <c r="I259" s="115"/>
      <c r="J259" s="80"/>
      <c r="K259" s="2"/>
      <c r="L259" s="81"/>
    </row>
    <row r="260" spans="2:12" s="78" customFormat="1" ht="18.75" hidden="1">
      <c r="B260" s="60">
        <v>85195</v>
      </c>
      <c r="C260" s="53" t="s">
        <v>37</v>
      </c>
      <c r="D260" s="79">
        <v>1000</v>
      </c>
      <c r="E260" s="82"/>
      <c r="F260" s="82">
        <f>F261+F262</f>
        <v>0</v>
      </c>
      <c r="G260" s="80"/>
      <c r="H260" s="80"/>
      <c r="I260" s="115"/>
      <c r="J260" s="80"/>
      <c r="K260" s="2"/>
      <c r="L260" s="81"/>
    </row>
    <row r="261" spans="2:12" s="78" customFormat="1" ht="54.75" customHeight="1" hidden="1">
      <c r="B261" s="60"/>
      <c r="C261" s="62" t="s">
        <v>38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54.75" customHeight="1" hidden="1">
      <c r="B262" s="60"/>
      <c r="C262" s="62" t="s">
        <v>39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1:12" s="92" customFormat="1" ht="17.25" customHeight="1">
      <c r="A263" s="27">
        <v>852</v>
      </c>
      <c r="B263" s="74"/>
      <c r="C263" s="19" t="s">
        <v>9</v>
      </c>
      <c r="D263" s="87">
        <f>+D264+D271+D276+D279+D288+D291+D293+D298+D302</f>
        <v>4744953</v>
      </c>
      <c r="E263" s="108">
        <f>E282+E293+E279+E302</f>
        <v>0</v>
      </c>
      <c r="F263" s="108">
        <f>F264+F266+F271+F276+F279+F293+F306+F285+F288+F302+F282+F298+F268+F300</f>
        <v>48.25</v>
      </c>
      <c r="G263" s="88">
        <f>E263-F263</f>
        <v>-48.25</v>
      </c>
      <c r="H263" s="88"/>
      <c r="I263" s="114"/>
      <c r="J263" s="88"/>
      <c r="K263" s="90"/>
      <c r="L263" s="91"/>
    </row>
    <row r="264" spans="2:12" s="78" customFormat="1" ht="17.25" customHeight="1" hidden="1">
      <c r="B264" s="60">
        <v>85201</v>
      </c>
      <c r="C264" s="53" t="s">
        <v>132</v>
      </c>
      <c r="D264" s="79">
        <v>25000</v>
      </c>
      <c r="E264" s="82"/>
      <c r="F264" s="82">
        <f>F265</f>
        <v>0</v>
      </c>
      <c r="G264" s="80"/>
      <c r="H264" s="80"/>
      <c r="I264" s="115"/>
      <c r="J264" s="80"/>
      <c r="K264" s="2"/>
      <c r="L264" s="81"/>
    </row>
    <row r="265" spans="2:12" s="78" customFormat="1" ht="36" customHeight="1" hidden="1">
      <c r="B265" s="60"/>
      <c r="C265" s="62" t="s">
        <v>46</v>
      </c>
      <c r="D265" s="79"/>
      <c r="E265" s="82"/>
      <c r="F265" s="82"/>
      <c r="G265" s="123">
        <v>2320</v>
      </c>
      <c r="H265" s="80"/>
      <c r="I265" s="115"/>
      <c r="J265" s="80"/>
      <c r="K265" s="2"/>
      <c r="L265" s="81"/>
    </row>
    <row r="266" spans="2:12" s="78" customFormat="1" ht="20.25" customHeight="1" hidden="1">
      <c r="B266" s="60">
        <v>85204</v>
      </c>
      <c r="C266" s="62" t="s">
        <v>133</v>
      </c>
      <c r="D266" s="79"/>
      <c r="E266" s="82"/>
      <c r="F266" s="82">
        <f>F267</f>
        <v>0</v>
      </c>
      <c r="G266" s="123"/>
      <c r="H266" s="80"/>
      <c r="I266" s="115"/>
      <c r="J266" s="80"/>
      <c r="K266" s="2"/>
      <c r="L266" s="81"/>
    </row>
    <row r="267" spans="2:12" s="78" customFormat="1" ht="36" customHeight="1" hidden="1">
      <c r="B267" s="60"/>
      <c r="C267" s="62" t="s">
        <v>46</v>
      </c>
      <c r="D267" s="79"/>
      <c r="E267" s="82"/>
      <c r="F267" s="82"/>
      <c r="G267" s="123"/>
      <c r="H267" s="80"/>
      <c r="I267" s="115"/>
      <c r="J267" s="80"/>
      <c r="K267" s="2"/>
      <c r="L267" s="81"/>
    </row>
    <row r="268" spans="2:12" s="78" customFormat="1" ht="36" customHeight="1" hidden="1">
      <c r="B268" s="60">
        <v>85205</v>
      </c>
      <c r="C268" s="62" t="s">
        <v>153</v>
      </c>
      <c r="D268" s="79"/>
      <c r="E268" s="82">
        <f>E269</f>
        <v>0</v>
      </c>
      <c r="F268" s="82">
        <f>F270</f>
        <v>0</v>
      </c>
      <c r="G268" s="123"/>
      <c r="H268" s="80"/>
      <c r="I268" s="115"/>
      <c r="J268" s="80"/>
      <c r="K268" s="2"/>
      <c r="L268" s="81"/>
    </row>
    <row r="269" spans="2:12" s="78" customFormat="1" ht="36" customHeight="1" hidden="1">
      <c r="B269" s="60"/>
      <c r="C269" s="62" t="s">
        <v>22</v>
      </c>
      <c r="D269" s="79"/>
      <c r="E269" s="82"/>
      <c r="F269" s="82"/>
      <c r="G269" s="123"/>
      <c r="H269" s="80"/>
      <c r="I269" s="115"/>
      <c r="J269" s="80"/>
      <c r="K269" s="2"/>
      <c r="L269" s="81"/>
    </row>
    <row r="270" spans="2:12" s="78" customFormat="1" ht="36" customHeight="1" hidden="1">
      <c r="B270" s="60"/>
      <c r="C270" s="62" t="s">
        <v>46</v>
      </c>
      <c r="D270" s="79"/>
      <c r="E270" s="82"/>
      <c r="F270" s="82"/>
      <c r="G270" s="123"/>
      <c r="H270" s="80"/>
      <c r="I270" s="115"/>
      <c r="J270" s="80"/>
      <c r="K270" s="2"/>
      <c r="L270" s="81"/>
    </row>
    <row r="271" spans="2:12" s="78" customFormat="1" ht="35.25" customHeight="1" hidden="1">
      <c r="B271" s="60">
        <v>85212</v>
      </c>
      <c r="C271" s="124" t="s">
        <v>89</v>
      </c>
      <c r="D271" s="79">
        <v>2867662</v>
      </c>
      <c r="E271" s="82">
        <f>E274+E275+E272</f>
        <v>0</v>
      </c>
      <c r="F271" s="82">
        <f>F272+F273+F275</f>
        <v>0</v>
      </c>
      <c r="G271" s="80"/>
      <c r="H271" s="80"/>
      <c r="I271" s="115"/>
      <c r="J271" s="80"/>
      <c r="K271" s="2"/>
      <c r="L271" s="81"/>
    </row>
    <row r="272" spans="2:12" s="78" customFormat="1" ht="34.5" customHeight="1" hidden="1">
      <c r="B272" s="60"/>
      <c r="C272" s="62" t="s">
        <v>90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54" customHeight="1" hidden="1">
      <c r="B273" s="60"/>
      <c r="C273" s="144" t="s">
        <v>131</v>
      </c>
      <c r="D273" s="79"/>
      <c r="E273" s="82"/>
      <c r="F273" s="82"/>
      <c r="G273" s="80"/>
      <c r="H273" s="80"/>
      <c r="I273" s="115"/>
      <c r="J273" s="80"/>
      <c r="K273" s="2"/>
      <c r="L273" s="81"/>
    </row>
    <row r="274" spans="2:12" s="78" customFormat="1" ht="17.25" customHeight="1" hidden="1">
      <c r="B274" s="60"/>
      <c r="C274" s="62" t="s">
        <v>21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18.75" customHeight="1" hidden="1">
      <c r="B275" s="60"/>
      <c r="C275" s="62" t="s">
        <v>125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35.25" customHeight="1" hidden="1">
      <c r="B276" s="60">
        <v>85213</v>
      </c>
      <c r="C276" s="124" t="s">
        <v>91</v>
      </c>
      <c r="D276" s="79">
        <v>36980</v>
      </c>
      <c r="E276" s="82"/>
      <c r="F276" s="82">
        <f>F278+F277</f>
        <v>0</v>
      </c>
      <c r="G276" s="80"/>
      <c r="H276" s="80"/>
      <c r="I276" s="115"/>
      <c r="J276" s="80"/>
      <c r="K276" s="2"/>
      <c r="L276" s="81"/>
    </row>
    <row r="277" spans="2:12" s="78" customFormat="1" ht="51.75" customHeight="1" hidden="1">
      <c r="B277" s="60"/>
      <c r="C277" s="62" t="s">
        <v>39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34.5" customHeight="1" hidden="1">
      <c r="B278" s="60"/>
      <c r="C278" s="62" t="s">
        <v>46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1:12" s="78" customFormat="1" ht="36.75" customHeight="1" hidden="1">
      <c r="A279" s="83"/>
      <c r="B279" s="60">
        <v>85214</v>
      </c>
      <c r="C279" s="124" t="s">
        <v>92</v>
      </c>
      <c r="D279" s="79">
        <v>693601</v>
      </c>
      <c r="E279" s="82">
        <f>E280+E281</f>
        <v>0</v>
      </c>
      <c r="F279" s="82">
        <f>F280+F281</f>
        <v>0</v>
      </c>
      <c r="G279" s="80"/>
      <c r="H279" s="80"/>
      <c r="I279" s="115"/>
      <c r="J279" s="80"/>
      <c r="K279" s="2"/>
      <c r="L279" s="81"/>
    </row>
    <row r="280" spans="1:12" s="78" customFormat="1" ht="35.25" customHeight="1" hidden="1">
      <c r="A280" s="172"/>
      <c r="B280" s="60"/>
      <c r="C280" s="62" t="s">
        <v>94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1:12" s="78" customFormat="1" ht="35.25" customHeight="1" hidden="1">
      <c r="A281" s="172"/>
      <c r="B281" s="60"/>
      <c r="C281" s="62" t="s">
        <v>20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1:12" s="78" customFormat="1" ht="20.25" customHeight="1">
      <c r="A282" s="172"/>
      <c r="B282" s="60">
        <v>85215</v>
      </c>
      <c r="C282" s="62" t="s">
        <v>116</v>
      </c>
      <c r="D282" s="79"/>
      <c r="E282" s="82">
        <f>E283+E284</f>
        <v>0</v>
      </c>
      <c r="F282" s="82">
        <f>F284+F283</f>
        <v>48.25</v>
      </c>
      <c r="G282" s="80"/>
      <c r="H282" s="80"/>
      <c r="I282" s="115"/>
      <c r="J282" s="80"/>
      <c r="K282" s="2"/>
      <c r="L282" s="81"/>
    </row>
    <row r="283" spans="1:12" s="78" customFormat="1" ht="54.75" customHeight="1">
      <c r="A283" s="172"/>
      <c r="B283" s="60"/>
      <c r="C283" s="62" t="s">
        <v>39</v>
      </c>
      <c r="D283" s="79"/>
      <c r="E283" s="82"/>
      <c r="F283" s="82">
        <v>0.97</v>
      </c>
      <c r="G283" s="80"/>
      <c r="H283" s="80"/>
      <c r="I283" s="115"/>
      <c r="J283" s="80"/>
      <c r="K283" s="2"/>
      <c r="L283" s="81"/>
    </row>
    <row r="284" spans="1:12" s="78" customFormat="1" ht="36.75" customHeight="1">
      <c r="A284" s="172"/>
      <c r="B284" s="60"/>
      <c r="C284" s="62" t="s">
        <v>90</v>
      </c>
      <c r="D284" s="79"/>
      <c r="E284" s="82"/>
      <c r="F284" s="82">
        <v>47.28</v>
      </c>
      <c r="G284" s="80"/>
      <c r="H284" s="80"/>
      <c r="I284" s="115"/>
      <c r="J284" s="80"/>
      <c r="K284" s="2"/>
      <c r="L284" s="81"/>
    </row>
    <row r="285" spans="1:12" s="78" customFormat="1" ht="17.25" customHeight="1" hidden="1">
      <c r="A285" s="172"/>
      <c r="B285" s="60">
        <v>85215</v>
      </c>
      <c r="C285" s="62" t="s">
        <v>116</v>
      </c>
      <c r="D285" s="79"/>
      <c r="E285" s="82">
        <f>E286+E287</f>
        <v>0</v>
      </c>
      <c r="F285" s="82">
        <f>F286+F287</f>
        <v>0</v>
      </c>
      <c r="G285" s="80"/>
      <c r="H285" s="80"/>
      <c r="I285" s="115"/>
      <c r="J285" s="80"/>
      <c r="K285" s="2"/>
      <c r="L285" s="81"/>
    </row>
    <row r="286" spans="1:12" s="78" customFormat="1" ht="34.5" customHeight="1" hidden="1">
      <c r="A286" s="172"/>
      <c r="B286" s="60"/>
      <c r="C286" s="62" t="s">
        <v>90</v>
      </c>
      <c r="D286" s="79"/>
      <c r="E286" s="82"/>
      <c r="F286" s="82"/>
      <c r="G286" s="80"/>
      <c r="H286" s="80"/>
      <c r="I286" s="115"/>
      <c r="J286" s="80"/>
      <c r="K286" s="2"/>
      <c r="L286" s="81"/>
    </row>
    <row r="287" spans="1:12" s="78" customFormat="1" ht="53.25" customHeight="1" hidden="1">
      <c r="A287" s="172"/>
      <c r="B287" s="60"/>
      <c r="C287" s="144" t="s">
        <v>39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17.25" customHeight="1" hidden="1">
      <c r="A288" s="172"/>
      <c r="B288" s="60">
        <v>85216</v>
      </c>
      <c r="C288" s="53" t="s">
        <v>93</v>
      </c>
      <c r="D288" s="79">
        <v>20000</v>
      </c>
      <c r="E288" s="82">
        <f>E289+E290</f>
        <v>0</v>
      </c>
      <c r="F288" s="82">
        <f>F289+F290</f>
        <v>0</v>
      </c>
      <c r="G288" s="80"/>
      <c r="H288" s="80"/>
      <c r="I288" s="115"/>
      <c r="J288" s="80"/>
      <c r="K288" s="2"/>
      <c r="L288" s="81"/>
    </row>
    <row r="289" spans="1:12" s="78" customFormat="1" ht="36" customHeight="1" hidden="1">
      <c r="A289" s="172"/>
      <c r="B289" s="60"/>
      <c r="C289" s="62" t="s">
        <v>94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17.25" customHeight="1" hidden="1">
      <c r="A290" s="172"/>
      <c r="B290" s="60"/>
      <c r="C290" s="62" t="s">
        <v>19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7.25" customHeight="1" hidden="1">
      <c r="A291" s="172"/>
      <c r="B291" s="60">
        <v>85206</v>
      </c>
      <c r="C291" s="53" t="s">
        <v>113</v>
      </c>
      <c r="D291" s="79"/>
      <c r="E291" s="82">
        <f>E292</f>
        <v>0</v>
      </c>
      <c r="F291" s="82">
        <f>F292</f>
        <v>0</v>
      </c>
      <c r="G291" s="80"/>
      <c r="H291" s="80"/>
      <c r="I291" s="115"/>
      <c r="J291" s="80"/>
      <c r="K291" s="2"/>
      <c r="L291" s="81"/>
    </row>
    <row r="292" spans="1:12" s="78" customFormat="1" ht="17.25" customHeight="1" hidden="1">
      <c r="A292" s="172"/>
      <c r="B292" s="60"/>
      <c r="C292" s="144" t="s">
        <v>58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17.25" customHeight="1" hidden="1">
      <c r="A293" s="172"/>
      <c r="B293" s="60">
        <v>85219</v>
      </c>
      <c r="C293" s="53" t="s">
        <v>95</v>
      </c>
      <c r="D293" s="79">
        <v>779532</v>
      </c>
      <c r="E293" s="82">
        <f>E294+E295+E296+E297</f>
        <v>0</v>
      </c>
      <c r="F293" s="82">
        <f>F294+F295+F296+F297</f>
        <v>0</v>
      </c>
      <c r="G293" s="80"/>
      <c r="H293" s="80"/>
      <c r="I293" s="115"/>
      <c r="J293" s="80"/>
      <c r="K293" s="2"/>
      <c r="L293" s="81"/>
    </row>
    <row r="294" spans="1:12" s="78" customFormat="1" ht="38.25" customHeight="1" hidden="1">
      <c r="A294" s="172"/>
      <c r="B294" s="60"/>
      <c r="C294" s="62" t="s">
        <v>19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38.25" customHeight="1" hidden="1">
      <c r="A295" s="172"/>
      <c r="B295" s="60"/>
      <c r="C295" s="62" t="s">
        <v>90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58.5" customHeight="1" hidden="1">
      <c r="A296" s="172"/>
      <c r="B296" s="60"/>
      <c r="C296" s="62" t="s">
        <v>39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6.75" customHeight="1" hidden="1">
      <c r="A297" s="172"/>
      <c r="B297" s="60"/>
      <c r="C297" s="62" t="s">
        <v>94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17.25" customHeight="1" hidden="1">
      <c r="A298" s="172"/>
      <c r="B298" s="60">
        <v>85230</v>
      </c>
      <c r="C298" s="53" t="s">
        <v>143</v>
      </c>
      <c r="D298" s="79">
        <v>116010</v>
      </c>
      <c r="E298" s="82">
        <f>E299</f>
        <v>0</v>
      </c>
      <c r="F298" s="82">
        <f>F299</f>
        <v>0</v>
      </c>
      <c r="G298" s="80"/>
      <c r="H298" s="80"/>
      <c r="I298" s="115"/>
      <c r="J298" s="80"/>
      <c r="K298" s="2"/>
      <c r="L298" s="81"/>
    </row>
    <row r="299" spans="1:12" s="78" customFormat="1" ht="36" customHeight="1" hidden="1">
      <c r="A299" s="104"/>
      <c r="B299" s="60"/>
      <c r="C299" s="62" t="s">
        <v>94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2:12" s="78" customFormat="1" ht="17.25" customHeight="1" hidden="1">
      <c r="B300" s="60">
        <v>85278</v>
      </c>
      <c r="C300" s="63" t="s">
        <v>73</v>
      </c>
      <c r="D300" s="79"/>
      <c r="E300" s="82"/>
      <c r="F300" s="82">
        <f>F301</f>
        <v>0</v>
      </c>
      <c r="G300" s="80"/>
      <c r="H300" s="80"/>
      <c r="I300" s="115"/>
      <c r="J300" s="80"/>
      <c r="K300" s="2"/>
      <c r="L300" s="81"/>
    </row>
    <row r="301" spans="2:12" s="78" customFormat="1" ht="38.25" customHeight="1" hidden="1">
      <c r="B301" s="60"/>
      <c r="C301" s="62" t="s">
        <v>90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97" customFormat="1" ht="17.25" customHeight="1" hidden="1">
      <c r="A302" s="179"/>
      <c r="B302" s="149">
        <v>85295</v>
      </c>
      <c r="C302" s="150" t="s">
        <v>37</v>
      </c>
      <c r="D302" s="151">
        <v>206168</v>
      </c>
      <c r="E302" s="148">
        <f>E304+E305+E303</f>
        <v>0</v>
      </c>
      <c r="F302" s="148">
        <f>F303+F305+F304+F309</f>
        <v>0</v>
      </c>
      <c r="G302" s="94"/>
      <c r="H302" s="94"/>
      <c r="I302" s="94"/>
      <c r="J302" s="94"/>
      <c r="K302" s="95"/>
      <c r="L302" s="96"/>
    </row>
    <row r="303" spans="1:12" s="97" customFormat="1" ht="39" customHeight="1" hidden="1">
      <c r="A303" s="180"/>
      <c r="B303" s="149"/>
      <c r="C303" s="144" t="s">
        <v>46</v>
      </c>
      <c r="D303" s="151"/>
      <c r="E303" s="148"/>
      <c r="F303" s="148"/>
      <c r="G303" s="94"/>
      <c r="H303" s="94"/>
      <c r="I303" s="94"/>
      <c r="J303" s="94"/>
      <c r="K303" s="95"/>
      <c r="L303" s="96"/>
    </row>
    <row r="304" spans="2:12" s="97" customFormat="1" ht="34.5" customHeight="1" hidden="1">
      <c r="B304" s="68"/>
      <c r="C304" s="62" t="s">
        <v>94</v>
      </c>
      <c r="D304" s="93"/>
      <c r="E304" s="82"/>
      <c r="F304" s="82"/>
      <c r="G304" s="94"/>
      <c r="H304" s="94"/>
      <c r="I304" s="94"/>
      <c r="J304" s="94"/>
      <c r="K304" s="95"/>
      <c r="L304" s="96"/>
    </row>
    <row r="305" spans="2:12" s="97" customFormat="1" ht="17.25" customHeight="1" hidden="1">
      <c r="B305" s="68"/>
      <c r="C305" s="62" t="s">
        <v>61</v>
      </c>
      <c r="D305" s="93"/>
      <c r="E305" s="98"/>
      <c r="F305" s="98"/>
      <c r="G305" s="94"/>
      <c r="H305" s="94"/>
      <c r="I305" s="94"/>
      <c r="J305" s="94"/>
      <c r="K305" s="95"/>
      <c r="L305" s="96"/>
    </row>
    <row r="306" spans="2:12" s="97" customFormat="1" ht="17.25" customHeight="1" hidden="1">
      <c r="B306" s="60">
        <v>85295</v>
      </c>
      <c r="C306" s="62" t="s">
        <v>37</v>
      </c>
      <c r="D306" s="93"/>
      <c r="E306" s="82">
        <f>E307+E308</f>
        <v>0</v>
      </c>
      <c r="F306" s="82">
        <f>F307+F309</f>
        <v>0</v>
      </c>
      <c r="G306" s="94"/>
      <c r="H306" s="94"/>
      <c r="I306" s="94"/>
      <c r="J306" s="94"/>
      <c r="K306" s="95"/>
      <c r="L306" s="96"/>
    </row>
    <row r="307" spans="2:12" s="97" customFormat="1" ht="37.5" customHeight="1" hidden="1">
      <c r="B307" s="68"/>
      <c r="C307" s="62" t="s">
        <v>94</v>
      </c>
      <c r="D307" s="93"/>
      <c r="E307" s="148"/>
      <c r="F307" s="82"/>
      <c r="G307" s="80"/>
      <c r="H307" s="94"/>
      <c r="I307" s="94"/>
      <c r="J307" s="94"/>
      <c r="K307" s="95"/>
      <c r="L307" s="96"/>
    </row>
    <row r="308" spans="2:12" s="97" customFormat="1" ht="37.5" customHeight="1" hidden="1">
      <c r="B308" s="68"/>
      <c r="C308" s="144" t="s">
        <v>124</v>
      </c>
      <c r="D308" s="93"/>
      <c r="E308" s="148"/>
      <c r="F308" s="82"/>
      <c r="G308" s="80"/>
      <c r="H308" s="94"/>
      <c r="I308" s="94"/>
      <c r="J308" s="94"/>
      <c r="K308" s="95"/>
      <c r="L308" s="96"/>
    </row>
    <row r="309" spans="2:12" s="97" customFormat="1" ht="54" customHeight="1" hidden="1">
      <c r="B309" s="68"/>
      <c r="C309" s="62" t="s">
        <v>39</v>
      </c>
      <c r="D309" s="93"/>
      <c r="E309" s="82"/>
      <c r="F309" s="82"/>
      <c r="G309" s="80"/>
      <c r="H309" s="94"/>
      <c r="I309" s="94"/>
      <c r="J309" s="94"/>
      <c r="K309" s="95"/>
      <c r="L309" s="96"/>
    </row>
    <row r="310" spans="2:12" s="97" customFormat="1" ht="17.25" customHeight="1" hidden="1">
      <c r="B310" s="68"/>
      <c r="C310" s="62" t="s">
        <v>46</v>
      </c>
      <c r="D310" s="93"/>
      <c r="E310" s="82"/>
      <c r="F310" s="82"/>
      <c r="G310" s="80"/>
      <c r="H310" s="94"/>
      <c r="I310" s="94"/>
      <c r="J310" s="94"/>
      <c r="K310" s="95"/>
      <c r="L310" s="96"/>
    </row>
    <row r="311" spans="1:12" s="92" customFormat="1" ht="17.25" customHeight="1" hidden="1">
      <c r="A311" s="27">
        <v>854</v>
      </c>
      <c r="B311" s="74"/>
      <c r="C311" s="92" t="s">
        <v>10</v>
      </c>
      <c r="D311" s="87">
        <f>SUM(D313:D318)</f>
        <v>195878</v>
      </c>
      <c r="E311" s="108">
        <f>E313+E318+E320</f>
        <v>0</v>
      </c>
      <c r="F311" s="108">
        <f>F313+F318+F320</f>
        <v>0</v>
      </c>
      <c r="G311" s="88"/>
      <c r="H311" s="88"/>
      <c r="I311" s="114"/>
      <c r="J311" s="88"/>
      <c r="K311" s="90"/>
      <c r="L311" s="91"/>
    </row>
    <row r="312" spans="2:12" s="78" customFormat="1" ht="0.75" customHeight="1" hidden="1">
      <c r="B312" s="60"/>
      <c r="D312" s="79"/>
      <c r="E312" s="82"/>
      <c r="F312" s="82"/>
      <c r="G312" s="80"/>
      <c r="H312" s="80"/>
      <c r="I312" s="115"/>
      <c r="J312" s="80"/>
      <c r="K312" s="2"/>
      <c r="L312" s="81"/>
    </row>
    <row r="313" spans="2:12" s="78" customFormat="1" ht="17.25" customHeight="1" hidden="1">
      <c r="B313" s="60">
        <v>85401</v>
      </c>
      <c r="C313" s="78" t="s">
        <v>96</v>
      </c>
      <c r="D313" s="79">
        <v>95500</v>
      </c>
      <c r="E313" s="82">
        <f>E315+E316+E317+E314</f>
        <v>0</v>
      </c>
      <c r="F313" s="82">
        <f>F315+F316+F317+F314</f>
        <v>0</v>
      </c>
      <c r="G313" s="80"/>
      <c r="H313" s="80"/>
      <c r="I313" s="115"/>
      <c r="J313" s="80"/>
      <c r="K313" s="2"/>
      <c r="L313" s="81"/>
    </row>
    <row r="314" spans="2:12" s="78" customFormat="1" ht="35.25" customHeight="1" hidden="1">
      <c r="B314" s="60"/>
      <c r="C314" s="62" t="s">
        <v>94</v>
      </c>
      <c r="D314" s="79"/>
      <c r="E314" s="82"/>
      <c r="F314" s="82"/>
      <c r="G314" s="80"/>
      <c r="H314" s="80"/>
      <c r="I314" s="115"/>
      <c r="J314" s="80"/>
      <c r="K314" s="2"/>
      <c r="L314" s="81"/>
    </row>
    <row r="315" spans="2:12" s="78" customFormat="1" ht="34.5" customHeight="1" hidden="1">
      <c r="B315" s="60"/>
      <c r="C315" s="62" t="s">
        <v>19</v>
      </c>
      <c r="D315" s="79"/>
      <c r="E315" s="82"/>
      <c r="F315" s="82"/>
      <c r="G315" s="80"/>
      <c r="H315" s="80"/>
      <c r="I315" s="115"/>
      <c r="J315" s="80"/>
      <c r="K315" s="2"/>
      <c r="L315" s="81"/>
    </row>
    <row r="316" spans="2:12" s="78" customFormat="1" ht="33.75" customHeight="1" hidden="1">
      <c r="B316" s="60"/>
      <c r="C316" s="144" t="s">
        <v>20</v>
      </c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0.75" customHeight="1" hidden="1">
      <c r="B317" s="60"/>
      <c r="C317" s="62" t="s">
        <v>30</v>
      </c>
      <c r="D317" s="79"/>
      <c r="E317" s="82"/>
      <c r="F317" s="82"/>
      <c r="G317" s="80"/>
      <c r="H317" s="80"/>
      <c r="I317" s="115"/>
      <c r="J317" s="80"/>
      <c r="K317" s="2"/>
      <c r="L317" s="81"/>
    </row>
    <row r="318" spans="2:12" s="78" customFormat="1" ht="17.25" customHeight="1" hidden="1">
      <c r="B318" s="60">
        <v>85415</v>
      </c>
      <c r="C318" s="78" t="s">
        <v>97</v>
      </c>
      <c r="D318" s="79">
        <v>100378</v>
      </c>
      <c r="E318" s="82">
        <f>E319</f>
        <v>0</v>
      </c>
      <c r="F318" s="82">
        <f>F319</f>
        <v>0</v>
      </c>
      <c r="G318" s="80"/>
      <c r="H318" s="80"/>
      <c r="I318" s="115"/>
      <c r="J318" s="80"/>
      <c r="K318" s="2"/>
      <c r="L318" s="81"/>
    </row>
    <row r="319" spans="2:12" s="78" customFormat="1" ht="33.75" customHeight="1" hidden="1">
      <c r="B319" s="60"/>
      <c r="C319" s="62" t="s">
        <v>22</v>
      </c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17.25" customHeight="1" hidden="1">
      <c r="B320" s="60">
        <v>85495</v>
      </c>
      <c r="C320" s="78" t="s">
        <v>37</v>
      </c>
      <c r="D320" s="79">
        <v>0</v>
      </c>
      <c r="E320" s="82"/>
      <c r="F320" s="82"/>
      <c r="G320" s="80"/>
      <c r="H320" s="80"/>
      <c r="I320" s="115"/>
      <c r="J320" s="80"/>
      <c r="K320" s="2"/>
      <c r="L320" s="81"/>
    </row>
    <row r="321" spans="1:12" s="78" customFormat="1" ht="17.25" customHeight="1" hidden="1">
      <c r="A321" s="155">
        <v>855</v>
      </c>
      <c r="B321" s="169"/>
      <c r="C321" s="170" t="s">
        <v>141</v>
      </c>
      <c r="D321" s="171"/>
      <c r="E321" s="159">
        <f>E322+E336</f>
        <v>0</v>
      </c>
      <c r="F321" s="159">
        <f>F326+F330+F332+F322+F336</f>
        <v>0</v>
      </c>
      <c r="G321" s="2"/>
      <c r="H321" s="2"/>
      <c r="I321" s="3"/>
      <c r="J321" s="2"/>
      <c r="K321" s="2"/>
      <c r="L321" s="81"/>
    </row>
    <row r="322" spans="1:12" s="78" customFormat="1" ht="19.5" customHeight="1" hidden="1">
      <c r="A322" s="134"/>
      <c r="B322" s="60">
        <v>85501</v>
      </c>
      <c r="C322" s="78" t="s">
        <v>144</v>
      </c>
      <c r="D322" s="125"/>
      <c r="E322" s="82">
        <f>E323+E325+E324</f>
        <v>0</v>
      </c>
      <c r="F322" s="82">
        <f>F323+F325+F324</f>
        <v>0</v>
      </c>
      <c r="G322" s="2"/>
      <c r="H322" s="2"/>
      <c r="I322" s="3"/>
      <c r="J322" s="2"/>
      <c r="K322" s="2"/>
      <c r="L322" s="81"/>
    </row>
    <row r="323" spans="1:12" s="78" customFormat="1" ht="36" customHeight="1" hidden="1">
      <c r="A323" s="168"/>
      <c r="B323" s="60"/>
      <c r="C323" s="62" t="s">
        <v>90</v>
      </c>
      <c r="D323" s="125"/>
      <c r="E323" s="82"/>
      <c r="F323" s="82"/>
      <c r="G323" s="2"/>
      <c r="H323" s="2"/>
      <c r="I323" s="3"/>
      <c r="J323" s="2"/>
      <c r="K323" s="2"/>
      <c r="L323" s="81"/>
    </row>
    <row r="324" spans="1:12" s="78" customFormat="1" ht="55.5" customHeight="1" hidden="1">
      <c r="A324" s="168"/>
      <c r="B324" s="60"/>
      <c r="C324" s="62" t="s">
        <v>38</v>
      </c>
      <c r="D324" s="125"/>
      <c r="E324" s="82"/>
      <c r="F324" s="82"/>
      <c r="G324" s="2"/>
      <c r="H324" s="2"/>
      <c r="I324" s="3"/>
      <c r="J324" s="2"/>
      <c r="K324" s="2"/>
      <c r="L324" s="81"/>
    </row>
    <row r="325" spans="1:12" s="78" customFormat="1" ht="54" customHeight="1" hidden="1">
      <c r="A325" s="168"/>
      <c r="B325" s="60"/>
      <c r="C325" s="62" t="s">
        <v>39</v>
      </c>
      <c r="D325" s="125"/>
      <c r="E325" s="82"/>
      <c r="F325" s="82"/>
      <c r="G325" s="2"/>
      <c r="H325" s="2"/>
      <c r="I325" s="3"/>
      <c r="J325" s="2"/>
      <c r="K325" s="2"/>
      <c r="L325" s="81"/>
    </row>
    <row r="326" spans="1:12" s="78" customFormat="1" ht="74.25" customHeight="1" hidden="1">
      <c r="A326" s="168"/>
      <c r="B326" s="60">
        <v>85502</v>
      </c>
      <c r="C326" s="124" t="s">
        <v>145</v>
      </c>
      <c r="D326" s="125"/>
      <c r="E326" s="82"/>
      <c r="F326" s="82"/>
      <c r="G326" s="2"/>
      <c r="H326" s="2"/>
      <c r="I326" s="3"/>
      <c r="J326" s="2"/>
      <c r="K326" s="2"/>
      <c r="L326" s="81"/>
    </row>
    <row r="327" spans="1:12" s="78" customFormat="1" ht="39" customHeight="1" hidden="1">
      <c r="A327" s="168"/>
      <c r="B327" s="60"/>
      <c r="C327" s="62" t="s">
        <v>90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55.5" customHeight="1" hidden="1">
      <c r="A328" s="99"/>
      <c r="B328" s="60"/>
      <c r="C328" s="62" t="s">
        <v>38</v>
      </c>
      <c r="D328" s="125"/>
      <c r="E328" s="82"/>
      <c r="F328" s="82"/>
      <c r="G328" s="2"/>
      <c r="H328" s="2"/>
      <c r="I328" s="3"/>
      <c r="J328" s="2"/>
      <c r="K328" s="2"/>
      <c r="L328" s="81"/>
    </row>
    <row r="329" spans="1:12" s="78" customFormat="1" ht="55.5" customHeight="1" hidden="1">
      <c r="A329" s="99"/>
      <c r="B329" s="60"/>
      <c r="C329" s="62" t="s">
        <v>39</v>
      </c>
      <c r="D329" s="125"/>
      <c r="E329" s="82"/>
      <c r="F329" s="82"/>
      <c r="G329" s="2"/>
      <c r="H329" s="2"/>
      <c r="I329" s="3"/>
      <c r="J329" s="2"/>
      <c r="K329" s="2"/>
      <c r="L329" s="81"/>
    </row>
    <row r="330" spans="1:12" s="78" customFormat="1" ht="21.75" customHeight="1" hidden="1">
      <c r="A330" s="61"/>
      <c r="B330" s="60">
        <v>85503</v>
      </c>
      <c r="C330" s="161" t="s">
        <v>148</v>
      </c>
      <c r="D330" s="125"/>
      <c r="E330" s="82"/>
      <c r="F330" s="82">
        <f>F331</f>
        <v>0</v>
      </c>
      <c r="G330" s="2"/>
      <c r="H330" s="2"/>
      <c r="I330" s="3"/>
      <c r="J330" s="2"/>
      <c r="K330" s="2"/>
      <c r="L330" s="81"/>
    </row>
    <row r="331" spans="1:12" s="78" customFormat="1" ht="55.5" customHeight="1" hidden="1">
      <c r="A331" s="99"/>
      <c r="B331" s="60"/>
      <c r="C331" s="62" t="s">
        <v>39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26.25" customHeight="1" hidden="1">
      <c r="A332" s="168"/>
      <c r="B332" s="60">
        <v>85504</v>
      </c>
      <c r="C332" s="62" t="s">
        <v>113</v>
      </c>
      <c r="D332" s="125"/>
      <c r="E332" s="82"/>
      <c r="F332" s="82">
        <f>F334+F333+F335</f>
        <v>0</v>
      </c>
      <c r="G332" s="2"/>
      <c r="H332" s="2"/>
      <c r="I332" s="3"/>
      <c r="J332" s="2"/>
      <c r="K332" s="2"/>
      <c r="L332" s="81"/>
    </row>
    <row r="333" spans="1:12" s="78" customFormat="1" ht="36.75" customHeight="1" hidden="1">
      <c r="A333" s="168"/>
      <c r="B333" s="60"/>
      <c r="C333" s="62" t="s">
        <v>90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59.25" customHeight="1" hidden="1">
      <c r="A334" s="168"/>
      <c r="B334" s="60"/>
      <c r="C334" s="62" t="s">
        <v>38</v>
      </c>
      <c r="D334" s="125"/>
      <c r="E334" s="82"/>
      <c r="F334" s="82"/>
      <c r="G334" s="2"/>
      <c r="H334" s="2"/>
      <c r="I334" s="3"/>
      <c r="J334" s="2"/>
      <c r="K334" s="2"/>
      <c r="L334" s="81"/>
    </row>
    <row r="335" spans="1:12" s="78" customFormat="1" ht="54.75" customHeight="1" hidden="1">
      <c r="A335" s="168"/>
      <c r="B335" s="60"/>
      <c r="C335" s="62" t="s">
        <v>39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20.25" customHeight="1" hidden="1">
      <c r="A336" s="168"/>
      <c r="B336" s="60">
        <v>85595</v>
      </c>
      <c r="C336" s="161" t="s">
        <v>37</v>
      </c>
      <c r="D336" s="125"/>
      <c r="E336" s="82">
        <f>E337</f>
        <v>0</v>
      </c>
      <c r="F336" s="82">
        <f>F338</f>
        <v>0</v>
      </c>
      <c r="G336" s="2"/>
      <c r="H336" s="2"/>
      <c r="I336" s="3"/>
      <c r="J336" s="2"/>
      <c r="K336" s="2"/>
      <c r="L336" s="81"/>
    </row>
    <row r="337" spans="1:12" s="78" customFormat="1" ht="19.5" customHeight="1" hidden="1">
      <c r="A337" s="168"/>
      <c r="B337" s="60"/>
      <c r="C337" s="105" t="s">
        <v>66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37.5" customHeight="1" hidden="1">
      <c r="A338" s="99"/>
      <c r="B338" s="60"/>
      <c r="C338" s="144" t="s">
        <v>46</v>
      </c>
      <c r="D338" s="125"/>
      <c r="E338" s="82"/>
      <c r="F338" s="82"/>
      <c r="G338" s="2"/>
      <c r="H338" s="2"/>
      <c r="I338" s="3"/>
      <c r="J338" s="2"/>
      <c r="K338" s="2"/>
      <c r="L338" s="81"/>
    </row>
    <row r="339" spans="1:12" s="92" customFormat="1" ht="17.25" customHeight="1" hidden="1">
      <c r="A339" s="27">
        <v>900</v>
      </c>
      <c r="B339" s="74"/>
      <c r="C339" s="92" t="s">
        <v>98</v>
      </c>
      <c r="D339" s="87">
        <f>+D349+D353+D356</f>
        <v>1612170</v>
      </c>
      <c r="E339" s="108">
        <f>E356+E349+E353+E344+E342</f>
        <v>0</v>
      </c>
      <c r="F339" s="108">
        <f>F356+F349+F353+F347+F340+F344</f>
        <v>0</v>
      </c>
      <c r="G339" s="88"/>
      <c r="H339" s="88"/>
      <c r="I339" s="89"/>
      <c r="J339" s="88"/>
      <c r="K339" s="90"/>
      <c r="L339" s="91"/>
    </row>
    <row r="340" spans="1:12" s="92" customFormat="1" ht="17.25" customHeight="1" hidden="1">
      <c r="A340" s="181"/>
      <c r="B340" s="163">
        <v>90002</v>
      </c>
      <c r="C340" s="164" t="s">
        <v>157</v>
      </c>
      <c r="D340" s="165"/>
      <c r="E340" s="166"/>
      <c r="F340" s="166">
        <f>F341</f>
        <v>0</v>
      </c>
      <c r="G340" s="88"/>
      <c r="H340" s="88"/>
      <c r="I340" s="89"/>
      <c r="J340" s="88"/>
      <c r="K340" s="90"/>
      <c r="L340" s="91"/>
    </row>
    <row r="341" spans="1:12" s="92" customFormat="1" ht="36" customHeight="1" hidden="1">
      <c r="A341" s="182"/>
      <c r="B341" s="163"/>
      <c r="C341" s="62" t="s">
        <v>20</v>
      </c>
      <c r="D341" s="165"/>
      <c r="E341" s="166"/>
      <c r="F341" s="166"/>
      <c r="G341" s="88"/>
      <c r="H341" s="88"/>
      <c r="I341" s="89"/>
      <c r="J341" s="88"/>
      <c r="K341" s="90"/>
      <c r="L341" s="91"/>
    </row>
    <row r="342" spans="1:12" s="92" customFormat="1" ht="20.25" customHeight="1" hidden="1">
      <c r="A342" s="182"/>
      <c r="B342" s="163">
        <v>90003</v>
      </c>
      <c r="C342" s="62" t="s">
        <v>158</v>
      </c>
      <c r="D342" s="165"/>
      <c r="E342" s="166">
        <f>E343</f>
        <v>0</v>
      </c>
      <c r="F342" s="166"/>
      <c r="G342" s="88"/>
      <c r="H342" s="88"/>
      <c r="I342" s="89"/>
      <c r="J342" s="88"/>
      <c r="K342" s="90"/>
      <c r="L342" s="91"/>
    </row>
    <row r="343" spans="1:12" s="92" customFormat="1" ht="36" customHeight="1" hidden="1">
      <c r="A343" s="182"/>
      <c r="B343" s="163"/>
      <c r="C343" s="62" t="s">
        <v>20</v>
      </c>
      <c r="D343" s="165"/>
      <c r="E343" s="166"/>
      <c r="F343" s="166"/>
      <c r="G343" s="88"/>
      <c r="H343" s="88"/>
      <c r="I343" s="89"/>
      <c r="J343" s="88"/>
      <c r="K343" s="90"/>
      <c r="L343" s="91"/>
    </row>
    <row r="344" spans="1:12" s="92" customFormat="1" ht="17.25" customHeight="1" hidden="1">
      <c r="A344" s="182"/>
      <c r="B344" s="163">
        <v>90004</v>
      </c>
      <c r="C344" s="164" t="s">
        <v>151</v>
      </c>
      <c r="D344" s="165"/>
      <c r="E344" s="166">
        <f>E346</f>
        <v>0</v>
      </c>
      <c r="F344" s="166">
        <f>F345</f>
        <v>0</v>
      </c>
      <c r="G344" s="177"/>
      <c r="H344" s="177"/>
      <c r="I344" s="183"/>
      <c r="J344" s="177"/>
      <c r="K344" s="90"/>
      <c r="L344" s="91"/>
    </row>
    <row r="345" spans="1:12" s="92" customFormat="1" ht="35.25" customHeight="1" hidden="1">
      <c r="A345" s="182"/>
      <c r="B345" s="163"/>
      <c r="C345" s="62" t="s">
        <v>19</v>
      </c>
      <c r="D345" s="165"/>
      <c r="E345" s="166"/>
      <c r="F345" s="166"/>
      <c r="G345" s="177"/>
      <c r="H345" s="177"/>
      <c r="I345" s="183"/>
      <c r="J345" s="177"/>
      <c r="K345" s="90"/>
      <c r="L345" s="91"/>
    </row>
    <row r="346" spans="1:12" s="92" customFormat="1" ht="37.5" customHeight="1" hidden="1">
      <c r="A346" s="182"/>
      <c r="B346" s="163"/>
      <c r="C346" s="62" t="s">
        <v>20</v>
      </c>
      <c r="D346" s="165"/>
      <c r="E346" s="166"/>
      <c r="F346" s="166"/>
      <c r="G346" s="177"/>
      <c r="H346" s="177"/>
      <c r="I346" s="183"/>
      <c r="J346" s="177"/>
      <c r="K346" s="90"/>
      <c r="L346" s="91"/>
    </row>
    <row r="347" spans="1:12" s="92" customFormat="1" ht="17.25" customHeight="1" hidden="1">
      <c r="A347" s="182"/>
      <c r="B347" s="163">
        <v>90005</v>
      </c>
      <c r="C347" s="164" t="s">
        <v>150</v>
      </c>
      <c r="D347" s="165"/>
      <c r="E347" s="166"/>
      <c r="F347" s="166">
        <f>F348</f>
        <v>0</v>
      </c>
      <c r="G347" s="177"/>
      <c r="H347" s="177"/>
      <c r="I347" s="183"/>
      <c r="J347" s="177"/>
      <c r="K347" s="90"/>
      <c r="L347" s="91"/>
    </row>
    <row r="348" spans="1:12" s="92" customFormat="1" ht="17.25" customHeight="1" hidden="1">
      <c r="A348" s="182"/>
      <c r="B348" s="163"/>
      <c r="C348" s="184" t="s">
        <v>26</v>
      </c>
      <c r="D348" s="165"/>
      <c r="E348" s="166"/>
      <c r="F348" s="166"/>
      <c r="G348" s="177"/>
      <c r="H348" s="177"/>
      <c r="I348" s="183"/>
      <c r="J348" s="177"/>
      <c r="K348" s="90"/>
      <c r="L348" s="91"/>
    </row>
    <row r="349" spans="1:12" s="78" customFormat="1" ht="18.75" hidden="1">
      <c r="A349" s="168"/>
      <c r="B349" s="60">
        <v>90015</v>
      </c>
      <c r="C349" s="78" t="s">
        <v>137</v>
      </c>
      <c r="D349" s="79">
        <v>348970</v>
      </c>
      <c r="E349" s="82">
        <f>E350+E351+E352</f>
        <v>0</v>
      </c>
      <c r="F349" s="82">
        <f>F350+F351+F352</f>
        <v>0</v>
      </c>
      <c r="G349" s="80"/>
      <c r="H349" s="80"/>
      <c r="I349" s="3"/>
      <c r="J349" s="80"/>
      <c r="K349" s="2"/>
      <c r="L349" s="81"/>
    </row>
    <row r="350" spans="1:12" s="78" customFormat="1" ht="37.5" customHeight="1" hidden="1">
      <c r="A350" s="168"/>
      <c r="B350" s="60"/>
      <c r="C350" s="62" t="s">
        <v>20</v>
      </c>
      <c r="D350" s="79"/>
      <c r="E350" s="82"/>
      <c r="F350" s="82"/>
      <c r="G350" s="80"/>
      <c r="H350" s="80"/>
      <c r="I350" s="3"/>
      <c r="J350" s="80"/>
      <c r="K350" s="2"/>
      <c r="L350" s="81"/>
    </row>
    <row r="351" spans="1:12" s="78" customFormat="1" ht="36.75" customHeight="1" hidden="1">
      <c r="A351" s="168"/>
      <c r="B351" s="60"/>
      <c r="C351" s="62" t="s">
        <v>19</v>
      </c>
      <c r="D351" s="79"/>
      <c r="E351" s="82"/>
      <c r="F351" s="82"/>
      <c r="G351" s="80"/>
      <c r="H351" s="80"/>
      <c r="I351" s="3"/>
      <c r="J351" s="80"/>
      <c r="K351" s="2"/>
      <c r="L351" s="81"/>
    </row>
    <row r="352" spans="1:12" s="78" customFormat="1" ht="18.75" hidden="1">
      <c r="A352" s="168"/>
      <c r="B352" s="60"/>
      <c r="C352" s="62" t="s">
        <v>26</v>
      </c>
      <c r="D352" s="79"/>
      <c r="E352" s="82"/>
      <c r="F352" s="82"/>
      <c r="G352" s="80"/>
      <c r="H352" s="80"/>
      <c r="I352" s="3"/>
      <c r="J352" s="80"/>
      <c r="K352" s="2"/>
      <c r="L352" s="81"/>
    </row>
    <row r="353" spans="1:12" s="78" customFormat="1" ht="18.75" hidden="1">
      <c r="A353" s="168"/>
      <c r="B353" s="60">
        <v>90013</v>
      </c>
      <c r="C353" s="78" t="s">
        <v>134</v>
      </c>
      <c r="D353" s="79">
        <v>767500</v>
      </c>
      <c r="E353" s="82">
        <f>E355+E354</f>
        <v>0</v>
      </c>
      <c r="F353" s="82">
        <f>F354+F355</f>
        <v>0</v>
      </c>
      <c r="G353" s="80"/>
      <c r="H353" s="80"/>
      <c r="I353" s="3"/>
      <c r="J353" s="80"/>
      <c r="K353" s="2"/>
      <c r="L353" s="81"/>
    </row>
    <row r="354" spans="1:12" s="78" customFormat="1" ht="34.5" customHeight="1" hidden="1">
      <c r="A354" s="99"/>
      <c r="B354" s="60"/>
      <c r="C354" s="62" t="s">
        <v>20</v>
      </c>
      <c r="D354" s="79"/>
      <c r="E354" s="82"/>
      <c r="F354" s="82"/>
      <c r="G354" s="80"/>
      <c r="H354" s="80"/>
      <c r="I354" s="3"/>
      <c r="J354" s="80"/>
      <c r="K354" s="2"/>
      <c r="L354" s="81"/>
    </row>
    <row r="355" spans="1:12" s="78" customFormat="1" ht="36" customHeight="1" hidden="1">
      <c r="A355" s="134"/>
      <c r="B355" s="60"/>
      <c r="C355" s="62" t="s">
        <v>19</v>
      </c>
      <c r="D355" s="79"/>
      <c r="E355" s="82"/>
      <c r="F355" s="82"/>
      <c r="G355" s="80"/>
      <c r="H355" s="80"/>
      <c r="I355" s="3"/>
      <c r="J355" s="80"/>
      <c r="K355" s="2"/>
      <c r="L355" s="81"/>
    </row>
    <row r="356" spans="1:12" s="78" customFormat="1" ht="18.75" hidden="1">
      <c r="A356" s="168"/>
      <c r="B356" s="60">
        <v>90095</v>
      </c>
      <c r="C356" s="78" t="s">
        <v>37</v>
      </c>
      <c r="D356" s="79">
        <v>495700</v>
      </c>
      <c r="E356" s="82">
        <f>E359+E358+E360+E357</f>
        <v>0</v>
      </c>
      <c r="F356" s="82">
        <f>F357+F359+F360+F358</f>
        <v>0</v>
      </c>
      <c r="G356" s="80"/>
      <c r="H356" s="80"/>
      <c r="I356" s="3"/>
      <c r="J356" s="80"/>
      <c r="K356" s="2"/>
      <c r="L356" s="81"/>
    </row>
    <row r="357" spans="1:12" s="78" customFormat="1" ht="39" customHeight="1" hidden="1">
      <c r="A357" s="99"/>
      <c r="B357" s="60"/>
      <c r="C357" s="62" t="s">
        <v>19</v>
      </c>
      <c r="D357" s="79"/>
      <c r="E357" s="82"/>
      <c r="F357" s="82"/>
      <c r="G357" s="80"/>
      <c r="H357" s="80"/>
      <c r="I357" s="3"/>
      <c r="J357" s="80"/>
      <c r="K357" s="2"/>
      <c r="L357" s="81"/>
    </row>
    <row r="358" spans="1:12" s="78" customFormat="1" ht="37.5" hidden="1">
      <c r="A358" s="134"/>
      <c r="B358" s="60"/>
      <c r="C358" s="62" t="s">
        <v>82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36" customHeight="1" hidden="1">
      <c r="A359" s="99"/>
      <c r="B359" s="60"/>
      <c r="C359" s="62" t="s">
        <v>20</v>
      </c>
      <c r="D359" s="79"/>
      <c r="E359" s="82"/>
      <c r="F359" s="82"/>
      <c r="G359" s="80"/>
      <c r="H359" s="80"/>
      <c r="I359" s="3"/>
      <c r="J359" s="80"/>
      <c r="K359" s="2"/>
      <c r="L359" s="81"/>
    </row>
    <row r="360" spans="1:12" s="78" customFormat="1" ht="18.75" hidden="1">
      <c r="A360" s="61"/>
      <c r="B360" s="60"/>
      <c r="C360" s="62" t="s">
        <v>26</v>
      </c>
      <c r="D360" s="79"/>
      <c r="E360" s="82"/>
      <c r="F360" s="82"/>
      <c r="G360" s="80"/>
      <c r="H360" s="80"/>
      <c r="I360" s="3"/>
      <c r="J360" s="80"/>
      <c r="K360" s="2"/>
      <c r="L360" s="81"/>
    </row>
    <row r="361" spans="1:12" s="92" customFormat="1" ht="18.75" hidden="1">
      <c r="A361" s="27">
        <v>921</v>
      </c>
      <c r="B361" s="74"/>
      <c r="C361" s="92" t="s">
        <v>99</v>
      </c>
      <c r="D361" s="87">
        <f>+D364+D366+D367+D370</f>
        <v>773000</v>
      </c>
      <c r="E361" s="108">
        <f>E367+E370+E364</f>
        <v>0</v>
      </c>
      <c r="F361" s="108">
        <f>F364+F367+F370+F362</f>
        <v>0</v>
      </c>
      <c r="G361" s="88"/>
      <c r="H361" s="88"/>
      <c r="I361" s="89"/>
      <c r="J361" s="88"/>
      <c r="K361" s="90"/>
      <c r="L361" s="91"/>
    </row>
    <row r="362" spans="1:12" s="92" customFormat="1" ht="18.75" hidden="1">
      <c r="A362" s="145"/>
      <c r="B362" s="163">
        <v>92108</v>
      </c>
      <c r="C362" s="164" t="s">
        <v>140</v>
      </c>
      <c r="D362" s="165"/>
      <c r="E362" s="166"/>
      <c r="F362" s="166">
        <f>F363</f>
        <v>0</v>
      </c>
      <c r="G362" s="88"/>
      <c r="H362" s="88"/>
      <c r="I362" s="89"/>
      <c r="J362" s="88"/>
      <c r="K362" s="90"/>
      <c r="L362" s="91"/>
    </row>
    <row r="363" spans="1:12" s="92" customFormat="1" ht="18.75" hidden="1">
      <c r="A363" s="145"/>
      <c r="B363" s="163"/>
      <c r="C363" s="62" t="s">
        <v>21</v>
      </c>
      <c r="D363" s="165"/>
      <c r="E363" s="166"/>
      <c r="F363" s="166"/>
      <c r="G363" s="88"/>
      <c r="H363" s="88"/>
      <c r="I363" s="89"/>
      <c r="J363" s="88"/>
      <c r="K363" s="90"/>
      <c r="L363" s="91"/>
    </row>
    <row r="364" spans="1:12" s="78" customFormat="1" ht="18.75" hidden="1">
      <c r="A364" s="61"/>
      <c r="B364" s="60">
        <v>92109</v>
      </c>
      <c r="C364" s="78" t="s">
        <v>100</v>
      </c>
      <c r="D364" s="79">
        <v>426000</v>
      </c>
      <c r="E364" s="82">
        <f>E365</f>
        <v>0</v>
      </c>
      <c r="F364" s="82">
        <f>F365</f>
        <v>0</v>
      </c>
      <c r="G364" s="80"/>
      <c r="H364" s="80"/>
      <c r="I364" s="3"/>
      <c r="J364" s="80"/>
      <c r="K364" s="2"/>
      <c r="L364" s="81"/>
    </row>
    <row r="365" spans="1:12" s="78" customFormat="1" ht="18.75" hidden="1">
      <c r="A365" s="61"/>
      <c r="B365" s="60"/>
      <c r="C365" s="62" t="s">
        <v>21</v>
      </c>
      <c r="D365" s="79"/>
      <c r="E365" s="82"/>
      <c r="F365" s="82"/>
      <c r="G365" s="80"/>
      <c r="H365" s="80"/>
      <c r="I365" s="3"/>
      <c r="J365" s="80"/>
      <c r="K365" s="2"/>
      <c r="L365" s="81"/>
    </row>
    <row r="366" spans="1:12" s="78" customFormat="1" ht="18.75" hidden="1">
      <c r="A366" s="61"/>
      <c r="B366" s="60">
        <v>92116</v>
      </c>
      <c r="C366" s="78" t="s">
        <v>101</v>
      </c>
      <c r="D366" s="79">
        <v>300000</v>
      </c>
      <c r="E366" s="82"/>
      <c r="F366" s="82"/>
      <c r="G366" s="2"/>
      <c r="H366" s="80"/>
      <c r="I366" s="3"/>
      <c r="J366" s="80"/>
      <c r="K366" s="2"/>
      <c r="L366" s="81"/>
    </row>
    <row r="367" spans="1:12" s="78" customFormat="1" ht="18.75" hidden="1">
      <c r="A367" s="61"/>
      <c r="B367" s="60">
        <v>92120</v>
      </c>
      <c r="C367" s="78" t="s">
        <v>102</v>
      </c>
      <c r="D367" s="79"/>
      <c r="E367" s="82">
        <f>E368</f>
        <v>0</v>
      </c>
      <c r="F367" s="82">
        <f>F368+F369</f>
        <v>0</v>
      </c>
      <c r="G367" s="2"/>
      <c r="H367" s="80"/>
      <c r="I367" s="3"/>
      <c r="J367" s="80">
        <f>15471107-14978343</f>
        <v>492764</v>
      </c>
      <c r="K367" s="2"/>
      <c r="L367" s="81"/>
    </row>
    <row r="368" spans="1:12" s="78" customFormat="1" ht="36" customHeight="1" hidden="1">
      <c r="A368" s="61"/>
      <c r="B368" s="60"/>
      <c r="C368" s="62" t="s">
        <v>29</v>
      </c>
      <c r="D368" s="79"/>
      <c r="E368" s="82"/>
      <c r="F368" s="82"/>
      <c r="G368" s="2"/>
      <c r="H368" s="80"/>
      <c r="I368" s="3"/>
      <c r="J368" s="80"/>
      <c r="K368" s="2"/>
      <c r="L368" s="81"/>
    </row>
    <row r="369" spans="1:12" s="78" customFormat="1" ht="39" customHeight="1" hidden="1">
      <c r="A369" s="61"/>
      <c r="B369" s="60"/>
      <c r="C369" s="144" t="s">
        <v>58</v>
      </c>
      <c r="D369" s="79"/>
      <c r="E369" s="82"/>
      <c r="F369" s="82"/>
      <c r="G369" s="2"/>
      <c r="H369" s="80"/>
      <c r="I369" s="3"/>
      <c r="J369" s="80"/>
      <c r="K369" s="2"/>
      <c r="L369" s="81"/>
    </row>
    <row r="370" spans="1:12" s="78" customFormat="1" ht="18.75" hidden="1">
      <c r="A370" s="61"/>
      <c r="B370" s="60">
        <v>92195</v>
      </c>
      <c r="C370" s="78" t="s">
        <v>37</v>
      </c>
      <c r="D370" s="79">
        <v>47000</v>
      </c>
      <c r="E370" s="82">
        <f>E371+E372</f>
        <v>0</v>
      </c>
      <c r="F370" s="82">
        <f>F371</f>
        <v>0</v>
      </c>
      <c r="G370" s="2"/>
      <c r="H370" s="80"/>
      <c r="I370" s="3"/>
      <c r="J370" s="80"/>
      <c r="K370" s="2"/>
      <c r="L370" s="81"/>
    </row>
    <row r="371" spans="1:12" s="78" customFormat="1" ht="35.25" customHeight="1" hidden="1">
      <c r="A371" s="61"/>
      <c r="B371" s="60"/>
      <c r="C371" s="62" t="s">
        <v>29</v>
      </c>
      <c r="D371" s="79"/>
      <c r="E371" s="82"/>
      <c r="F371" s="82"/>
      <c r="G371" s="2"/>
      <c r="H371" s="80"/>
      <c r="I371" s="3"/>
      <c r="J371" s="80"/>
      <c r="K371" s="2"/>
      <c r="L371" s="81"/>
    </row>
    <row r="372" spans="1:12" s="78" customFormat="1" ht="20.25" customHeight="1" hidden="1">
      <c r="A372" s="61"/>
      <c r="B372" s="60"/>
      <c r="C372" s="62" t="s">
        <v>26</v>
      </c>
      <c r="D372" s="79"/>
      <c r="E372" s="82"/>
      <c r="F372" s="82"/>
      <c r="G372" s="2"/>
      <c r="H372" s="80"/>
      <c r="I372" s="3"/>
      <c r="J372" s="80"/>
      <c r="K372" s="2"/>
      <c r="L372" s="81"/>
    </row>
    <row r="373" spans="1:12" s="92" customFormat="1" ht="18.75" hidden="1">
      <c r="A373" s="27">
        <v>926</v>
      </c>
      <c r="B373" s="74"/>
      <c r="C373" s="92" t="s">
        <v>103</v>
      </c>
      <c r="D373" s="87">
        <f>+D374+D377</f>
        <v>292980</v>
      </c>
      <c r="E373" s="108">
        <f>E374+E377+E381</f>
        <v>0</v>
      </c>
      <c r="F373" s="108">
        <f>F374+F377+F381</f>
        <v>0</v>
      </c>
      <c r="G373" s="90"/>
      <c r="H373" s="88"/>
      <c r="I373" s="89"/>
      <c r="J373" s="88"/>
      <c r="K373" s="90"/>
      <c r="L373" s="91"/>
    </row>
    <row r="374" spans="1:12" s="78" customFormat="1" ht="18.75" hidden="1">
      <c r="A374" s="134"/>
      <c r="B374" s="60">
        <v>92601</v>
      </c>
      <c r="C374" s="78" t="s">
        <v>104</v>
      </c>
      <c r="D374" s="79">
        <v>105000</v>
      </c>
      <c r="E374" s="82">
        <f>E375+E376</f>
        <v>0</v>
      </c>
      <c r="F374" s="82">
        <f>F375+F376</f>
        <v>0</v>
      </c>
      <c r="G374" s="2"/>
      <c r="H374" s="80"/>
      <c r="I374" s="3"/>
      <c r="J374" s="80"/>
      <c r="K374" s="2"/>
      <c r="L374" s="81"/>
    </row>
    <row r="375" spans="1:12" s="78" customFormat="1" ht="39" customHeight="1" hidden="1">
      <c r="A375" s="168"/>
      <c r="B375" s="60"/>
      <c r="C375" s="62" t="s">
        <v>20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39" customHeight="1" hidden="1">
      <c r="A376" s="168"/>
      <c r="B376" s="60"/>
      <c r="C376" s="144" t="s">
        <v>58</v>
      </c>
      <c r="D376" s="79"/>
      <c r="E376" s="82"/>
      <c r="F376" s="82"/>
      <c r="G376" s="2"/>
      <c r="H376" s="80"/>
      <c r="I376" s="3"/>
      <c r="J376" s="80"/>
      <c r="K376" s="2"/>
      <c r="L376" s="81"/>
    </row>
    <row r="377" spans="1:12" s="78" customFormat="1" ht="18.75" hidden="1">
      <c r="A377" s="168"/>
      <c r="B377" s="60">
        <v>92605</v>
      </c>
      <c r="C377" s="78" t="s">
        <v>105</v>
      </c>
      <c r="D377" s="79">
        <v>187980</v>
      </c>
      <c r="E377" s="82">
        <f>E379+E380</f>
        <v>0</v>
      </c>
      <c r="F377" s="82">
        <f>F379+F380</f>
        <v>0</v>
      </c>
      <c r="G377" s="2"/>
      <c r="H377" s="80"/>
      <c r="I377" s="3"/>
      <c r="J377" s="80"/>
      <c r="K377" s="2"/>
      <c r="L377" s="81"/>
    </row>
    <row r="378" spans="1:12" s="78" customFormat="1" ht="18.75" hidden="1">
      <c r="A378" s="168"/>
      <c r="B378" s="60"/>
      <c r="C378" s="62" t="s">
        <v>26</v>
      </c>
      <c r="D378" s="79"/>
      <c r="E378" s="82"/>
      <c r="F378" s="82"/>
      <c r="G378" s="2"/>
      <c r="H378" s="80"/>
      <c r="I378" s="3"/>
      <c r="J378" s="80"/>
      <c r="K378" s="2"/>
      <c r="L378" s="81"/>
    </row>
    <row r="379" spans="1:12" s="78" customFormat="1" ht="39" customHeight="1" hidden="1">
      <c r="A379" s="168"/>
      <c r="B379" s="60"/>
      <c r="C379" s="144" t="s">
        <v>58</v>
      </c>
      <c r="D379" s="79"/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36" customHeight="1" hidden="1">
      <c r="A380" s="99"/>
      <c r="B380" s="60"/>
      <c r="C380" s="62" t="s">
        <v>20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19.5" customHeight="1" hidden="1">
      <c r="A381" s="99"/>
      <c r="B381" s="60">
        <v>92695</v>
      </c>
      <c r="C381" s="62" t="s">
        <v>37</v>
      </c>
      <c r="D381" s="79"/>
      <c r="E381" s="82">
        <f>E382+E384</f>
        <v>0</v>
      </c>
      <c r="F381" s="82">
        <f>F383</f>
        <v>0</v>
      </c>
      <c r="G381" s="2"/>
      <c r="H381" s="80"/>
      <c r="I381" s="3"/>
      <c r="J381" s="80"/>
      <c r="K381" s="2"/>
      <c r="L381" s="81"/>
    </row>
    <row r="382" spans="1:12" s="78" customFormat="1" ht="36.75" customHeight="1" hidden="1">
      <c r="A382" s="99"/>
      <c r="B382" s="60"/>
      <c r="C382" s="62" t="s">
        <v>20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19.5" customHeight="1" hidden="1">
      <c r="A383" s="99"/>
      <c r="B383" s="60"/>
      <c r="C383" s="62" t="s">
        <v>26</v>
      </c>
      <c r="D383" s="79"/>
      <c r="E383" s="82"/>
      <c r="F383" s="82"/>
      <c r="G383" s="2"/>
      <c r="H383" s="80"/>
      <c r="I383" s="3"/>
      <c r="J383" s="80"/>
      <c r="K383" s="2"/>
      <c r="L383" s="81"/>
    </row>
    <row r="384" spans="1:12" s="78" customFormat="1" ht="36" customHeight="1" hidden="1">
      <c r="A384" s="99"/>
      <c r="B384" s="60"/>
      <c r="C384" s="62" t="s">
        <v>20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92" customFormat="1" ht="19.5">
      <c r="A385" s="126"/>
      <c r="B385" s="127"/>
      <c r="C385" s="128" t="s">
        <v>11</v>
      </c>
      <c r="D385" s="129">
        <f>+D373+D361+D339+D311+D263+D251+D187+D177+D174+D157+D147+D119+D113+D92+D89+D52</f>
        <v>31982075.270000003</v>
      </c>
      <c r="E385" s="130">
        <f>E339+E321+E263+E251+E187+E119+E52+E311+E373+E92+E184+E157</f>
        <v>166010</v>
      </c>
      <c r="F385" s="130">
        <f>F373+F321+F311+F263+F187+F119+F52+F92+F157+F339+F251+F113+F142</f>
        <v>166058.25</v>
      </c>
      <c r="G385" s="131">
        <f>F385-E385</f>
        <v>48.25</v>
      </c>
      <c r="H385" s="131"/>
      <c r="I385" s="132"/>
      <c r="J385" s="133">
        <f>F385-E385</f>
        <v>48.25</v>
      </c>
      <c r="K385" s="90"/>
      <c r="L385" s="91"/>
    </row>
    <row r="386" spans="1:12" s="78" customFormat="1" ht="18.75" hidden="1">
      <c r="A386" s="61"/>
      <c r="B386" s="60"/>
      <c r="D386" s="79"/>
      <c r="E386" s="82"/>
      <c r="G386" s="2"/>
      <c r="H386" s="2"/>
      <c r="I386" s="3"/>
      <c r="J386" s="80"/>
      <c r="K386" s="2"/>
      <c r="L386" s="81"/>
    </row>
    <row r="387" spans="1:12" s="78" customFormat="1" ht="18.75" hidden="1">
      <c r="A387" s="61"/>
      <c r="B387" s="60"/>
      <c r="D387" s="79"/>
      <c r="E387" s="80"/>
      <c r="F387" s="2"/>
      <c r="G387" s="2"/>
      <c r="H387" s="2"/>
      <c r="I387" s="3"/>
      <c r="J387" s="80"/>
      <c r="K387" s="2"/>
      <c r="L387" s="81"/>
    </row>
    <row r="388" spans="1:12" s="78" customFormat="1" ht="18.75" hidden="1">
      <c r="A388" s="61"/>
      <c r="B388" s="60"/>
      <c r="D388" s="79"/>
      <c r="E388" s="2"/>
      <c r="F388" s="2"/>
      <c r="G388" s="2"/>
      <c r="H388" s="2"/>
      <c r="I388" s="3"/>
      <c r="J388" s="80"/>
      <c r="K388" s="2"/>
      <c r="L388" s="81"/>
    </row>
    <row r="389" spans="1:12" s="78" customFormat="1" ht="18.75" hidden="1">
      <c r="A389" s="61"/>
      <c r="B389" s="60"/>
      <c r="D389" s="79"/>
      <c r="E389" s="80"/>
      <c r="F389" s="80"/>
      <c r="G389" s="80"/>
      <c r="H389" s="80"/>
      <c r="I389" s="115"/>
      <c r="J389" s="80"/>
      <c r="K389" s="2"/>
      <c r="L389" s="81"/>
    </row>
    <row r="390" spans="1:12" s="78" customFormat="1" ht="18.75" hidden="1">
      <c r="A390" s="61"/>
      <c r="B390" s="60"/>
      <c r="D390" s="79"/>
      <c r="E390" s="2"/>
      <c r="F390" s="2"/>
      <c r="G390" s="2"/>
      <c r="H390" s="2"/>
      <c r="I390" s="3"/>
      <c r="J390" s="80"/>
      <c r="K390" s="2"/>
      <c r="L390" s="81"/>
    </row>
    <row r="391" spans="1:12" s="83" customFormat="1" ht="18.75" hidden="1">
      <c r="A391" s="134"/>
      <c r="B391" s="86"/>
      <c r="D391" s="85"/>
      <c r="E391" s="2"/>
      <c r="F391" s="2"/>
      <c r="G391" s="2"/>
      <c r="H391" s="2"/>
      <c r="I391" s="3"/>
      <c r="J391" s="80"/>
      <c r="K391" s="2"/>
      <c r="L391" s="86"/>
    </row>
    <row r="392" spans="1:10" s="2" customFormat="1" ht="18.75" hidden="1">
      <c r="A392" s="59"/>
      <c r="E392" s="80"/>
      <c r="I392" s="3"/>
      <c r="J392" s="80">
        <f>J45-J385</f>
        <v>0</v>
      </c>
    </row>
    <row r="393" spans="1:10" s="2" customFormat="1" ht="18.75" customHeight="1" hidden="1">
      <c r="A393" s="213" t="s">
        <v>106</v>
      </c>
      <c r="B393" s="213"/>
      <c r="C393" s="213"/>
      <c r="E393" s="80"/>
      <c r="I393" s="3"/>
      <c r="J393" s="80"/>
    </row>
    <row r="394" spans="9:10" s="2" customFormat="1" ht="18.75" hidden="1">
      <c r="I394" s="3"/>
      <c r="J394" s="80"/>
    </row>
    <row r="395" spans="1:10" s="90" customFormat="1" ht="18.75" hidden="1">
      <c r="A395" s="92"/>
      <c r="B395" s="92" t="s">
        <v>107</v>
      </c>
      <c r="C395" s="92"/>
      <c r="D395" s="92"/>
      <c r="E395" s="92" t="s">
        <v>4</v>
      </c>
      <c r="F395" s="92" t="s">
        <v>5</v>
      </c>
      <c r="I395" s="89"/>
      <c r="J395" s="88"/>
    </row>
    <row r="396" spans="1:10" s="2" customFormat="1" ht="18.75" hidden="1">
      <c r="A396" s="78"/>
      <c r="B396" s="78"/>
      <c r="C396" s="78"/>
      <c r="D396" s="78"/>
      <c r="E396" s="78"/>
      <c r="F396" s="78"/>
      <c r="I396" s="3"/>
      <c r="J396" s="80"/>
    </row>
    <row r="397" spans="1:10" s="2" customFormat="1" ht="75" hidden="1">
      <c r="A397" s="78"/>
      <c r="B397" s="134">
        <v>903</v>
      </c>
      <c r="C397" s="124" t="s">
        <v>108</v>
      </c>
      <c r="D397" s="78"/>
      <c r="E397" s="82"/>
      <c r="F397" s="82"/>
      <c r="I397" s="3"/>
      <c r="J397" s="80"/>
    </row>
    <row r="398" spans="1:10" s="2" customFormat="1" ht="37.5" hidden="1">
      <c r="A398" s="209"/>
      <c r="B398" s="53">
        <v>952</v>
      </c>
      <c r="C398" s="135" t="s">
        <v>109</v>
      </c>
      <c r="D398" s="78"/>
      <c r="E398" s="82"/>
      <c r="F398" s="82"/>
      <c r="I398" s="3"/>
      <c r="J398" s="80"/>
    </row>
    <row r="399" spans="1:10" s="2" customFormat="1" ht="19.5" hidden="1">
      <c r="A399" s="209"/>
      <c r="B399" s="136"/>
      <c r="C399" s="137"/>
      <c r="D399" s="78"/>
      <c r="E399" s="82"/>
      <c r="F399" s="82"/>
      <c r="I399" s="3"/>
      <c r="J399" s="80"/>
    </row>
    <row r="400" spans="1:10" s="140" customFormat="1" ht="12.75" customHeight="1" hidden="1">
      <c r="A400" s="209"/>
      <c r="B400" s="136"/>
      <c r="C400" s="137"/>
      <c r="D400" s="138"/>
      <c r="E400" s="139"/>
      <c r="F400" s="139"/>
      <c r="I400" s="141"/>
      <c r="J400" s="142"/>
    </row>
    <row r="401" spans="1:10" s="140" customFormat="1" ht="19.5" hidden="1">
      <c r="A401" s="209"/>
      <c r="B401" s="143"/>
      <c r="C401" s="137"/>
      <c r="D401" s="138"/>
      <c r="E401" s="139"/>
      <c r="F401" s="139"/>
      <c r="I401" s="141"/>
      <c r="J401" s="142"/>
    </row>
    <row r="402" spans="1:10" s="2" customFormat="1" ht="18.75" customHeight="1" hidden="1">
      <c r="A402" s="210" t="s">
        <v>11</v>
      </c>
      <c r="B402" s="211"/>
      <c r="C402" s="212"/>
      <c r="D402" s="78"/>
      <c r="E402" s="82">
        <f>E397+E398</f>
        <v>0</v>
      </c>
      <c r="F402" s="82">
        <f>F397+F398</f>
        <v>0</v>
      </c>
      <c r="H402" s="80">
        <f>E402-F402</f>
        <v>0</v>
      </c>
      <c r="I402" s="3"/>
      <c r="J402" s="80"/>
    </row>
    <row r="403" spans="9:10" s="2" customFormat="1" ht="18.75" hidden="1">
      <c r="I403" s="3"/>
      <c r="J403" s="80"/>
    </row>
    <row r="404" spans="1:10" s="2" customFormat="1" ht="18.75" customHeight="1" hidden="1">
      <c r="A404" s="213" t="s">
        <v>110</v>
      </c>
      <c r="B404" s="213"/>
      <c r="C404" s="213"/>
      <c r="E404" s="80"/>
      <c r="H404" s="80">
        <f>J45-J385</f>
        <v>0</v>
      </c>
      <c r="I404" s="3"/>
      <c r="J404" s="80"/>
    </row>
    <row r="405" spans="9:10" s="2" customFormat="1" ht="18.75" hidden="1">
      <c r="I405" s="3"/>
      <c r="J405" s="80"/>
    </row>
    <row r="406" spans="1:10" s="90" customFormat="1" ht="18.75" hidden="1">
      <c r="A406" s="92"/>
      <c r="B406" s="92" t="s">
        <v>107</v>
      </c>
      <c r="C406" s="92"/>
      <c r="D406" s="92"/>
      <c r="E406" s="92" t="s">
        <v>4</v>
      </c>
      <c r="F406" s="92" t="s">
        <v>5</v>
      </c>
      <c r="I406" s="89"/>
      <c r="J406" s="88"/>
    </row>
    <row r="407" spans="1:10" s="2" customFormat="1" ht="18.75" hidden="1">
      <c r="A407" s="78"/>
      <c r="B407" s="78"/>
      <c r="C407" s="78"/>
      <c r="D407" s="78"/>
      <c r="E407" s="78"/>
      <c r="F407" s="78"/>
      <c r="I407" s="3"/>
      <c r="J407" s="80"/>
    </row>
    <row r="408" spans="1:25" s="2" customFormat="1" ht="18.75" hidden="1">
      <c r="A408" s="78"/>
      <c r="B408" s="61">
        <v>992</v>
      </c>
      <c r="C408" s="78" t="s">
        <v>111</v>
      </c>
      <c r="D408" s="78"/>
      <c r="E408" s="82"/>
      <c r="F408" s="82">
        <f>F410</f>
        <v>0</v>
      </c>
      <c r="H408" s="80">
        <f>H404-F410</f>
        <v>0</v>
      </c>
      <c r="I408" s="3"/>
      <c r="J408" s="8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s="2" customFormat="1" ht="75" hidden="1">
      <c r="A409" s="78"/>
      <c r="B409" s="61">
        <v>963</v>
      </c>
      <c r="C409" s="124" t="s">
        <v>112</v>
      </c>
      <c r="D409" s="78"/>
      <c r="E409" s="82"/>
      <c r="F409" s="82"/>
      <c r="I409" s="3"/>
      <c r="J409" s="8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10" s="2" customFormat="1" ht="18.75" customHeight="1" hidden="1">
      <c r="A410" s="210" t="s">
        <v>11</v>
      </c>
      <c r="B410" s="211"/>
      <c r="C410" s="212"/>
      <c r="D410" s="78"/>
      <c r="E410" s="82">
        <f>E408+E409</f>
        <v>0</v>
      </c>
      <c r="F410" s="82"/>
      <c r="I410" s="3"/>
      <c r="J410" s="80"/>
    </row>
    <row r="411" spans="9:25" s="2" customFormat="1" ht="18.75" hidden="1">
      <c r="I411" s="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8:25" s="2" customFormat="1" ht="18.75" hidden="1">
      <c r="H412" s="115">
        <f>G385-H45</f>
        <v>0</v>
      </c>
      <c r="I412" s="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9:25" s="2" customFormat="1" ht="18.75" hidden="1">
      <c r="I413" s="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9:25" s="2" customFormat="1" ht="18.75" hidden="1">
      <c r="I414" s="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9:25" s="2" customFormat="1" ht="18.75" hidden="1">
      <c r="I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9:25" s="2" customFormat="1" ht="18.75">
      <c r="I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9:25" s="2" customFormat="1" ht="18.75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9:25" s="2" customFormat="1" ht="18.75"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9:25" s="2" customFormat="1" ht="18.75"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</sheetData>
  <sheetProtection/>
  <mergeCells count="47">
    <mergeCell ref="B36:C36"/>
    <mergeCell ref="B21:C21"/>
    <mergeCell ref="A4:C4"/>
    <mergeCell ref="B18:C18"/>
    <mergeCell ref="B19:C19"/>
    <mergeCell ref="A410:C410"/>
    <mergeCell ref="B37:C37"/>
    <mergeCell ref="B45:C45"/>
    <mergeCell ref="A47:C47"/>
    <mergeCell ref="A393:C393"/>
    <mergeCell ref="A398:A401"/>
    <mergeCell ref="B40:D40"/>
    <mergeCell ref="B39:C39"/>
    <mergeCell ref="B42:C42"/>
    <mergeCell ref="A402:C402"/>
    <mergeCell ref="A404:C404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2019-01-31T10:06:38Z</cp:lastPrinted>
  <dcterms:created xsi:type="dcterms:W3CDTF">2013-04-02T12:58:53Z</dcterms:created>
  <dcterms:modified xsi:type="dcterms:W3CDTF">2019-01-31T10:23:29Z</dcterms:modified>
  <cp:category/>
  <cp:version/>
  <cp:contentType/>
  <cp:contentStatus/>
</cp:coreProperties>
</file>